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codeName="ThisWorkbook" defaultThemeVersion="164011"/>
  <mc:AlternateContent xmlns:mc="http://schemas.openxmlformats.org/markup-compatibility/2006">
    <mc:Choice Requires="x15">
      <x15ac:absPath xmlns:x15ac="http://schemas.microsoft.com/office/spreadsheetml/2010/11/ac" url="c:\profili\u323006\Desktop\EBA\"/>
    </mc:Choice>
  </mc:AlternateContent>
  <workbookProtection workbookAlgorithmName="SHA-512" workbookHashValue="jiJojPAi6/jRFMD0ycqwEX3ofJoZ99hUtQia3K/t+0AQxH5rT91JxZPMTrBqi2tmonxm+bkj8zpRgNkgDPoKiQ==" workbookSaltValue="53++yfMbAlI1y7CmlZFuwA==" workbookSpinCount="100000" lockStructure="1"/>
  <bookViews>
    <workbookView xWindow="0" yWindow="0" windowWidth="20490" windowHeight="7620"/>
  </bookViews>
  <sheets>
    <sheet name="Cover" sheetId="1" r:id="rId1"/>
    <sheet name="Key metrics" sheetId="2" r:id="rId2"/>
    <sheet name="Leverage" sheetId="3" r:id="rId3"/>
    <sheet name="Capital" sheetId="4" r:id="rId4"/>
    <sheet name="RWA OV1" sheetId="5" r:id="rId5"/>
    <sheet name="P&amp;L" sheetId="6" r:id="rId6"/>
    <sheet name="Assets" sheetId="7" r:id="rId7"/>
    <sheet name="Liabilities" sheetId="8" r:id="rId8"/>
    <sheet name="Market Risk" sheetId="9" r:id="rId9"/>
    <sheet name="Credit Risk_STA_a" sheetId="10" r:id="rId10"/>
    <sheet name="Credit Risk_IRB_a" sheetId="12" r:id="rId11"/>
    <sheet name="Sovereign" sheetId="14" r:id="rId12"/>
    <sheet name="NPE" sheetId="15" r:id="rId13"/>
    <sheet name="Forborne exposures" sheetId="16" r:id="rId14"/>
    <sheet name="NACE" sheetId="17" r:id="rId15"/>
  </sheets>
  <definedNames>
    <definedName name="_AMO_ContentDefinition_874965536" hidden="1">"'Partitions:14'"</definedName>
    <definedName name="_AMO_ContentDefinition_874965536.0" hidden="1">"'&lt;ContentDefinition name=""X:\1350 - Risk Infrastructure - Comp data\Transparency exercises\2020\01_Summer\Data Process\Data\dataset.sas7bdat"" rsid=""874965536"" type=""DataSet"" format=""ReportXml"" imgfmt=""ActiveX"" created=""03/16/2020 14:45:58""'"</definedName>
    <definedName name="_AMO_ContentDefinition_874965536.1" hidden="1">"' modifed=""05/28/2020 10:00:19"" user=""Angelica Passaponti"" apply=""False"" css=""C:\Program Files (x86)\SASHome\x86\SASAddinforMicrosoftOffice\7.1\Styles\AMODefault.css"" range=""X__1350___Risk_Infrastructure___Comp_data_Transparency_exercises_2020'"</definedName>
    <definedName name="_AMO_ContentDefinition_874965536.10" hidden="1">"'#xD;&amp;amp;#xA;  &amp;amp;lt;RelativePath&amp;amp;gt;X:\1350 - Risk Infrastructure - Comp data\Transparency exercises\2020\01_Summer\Data Process\Data\dataset.sas7bdat&amp;amp;lt;/RelativePath&amp;amp;gt;&amp;amp;#xD;&amp;amp;#xA;&amp;amp;lt;/DNA&amp;amp;gt;&amp;quot; Name=&amp;quot;X:\1350 -'"</definedName>
    <definedName name="_AMO_ContentDefinition_874965536.11" hidden="1">"' Risk Infrastructure - Comp data\Transparency exercises\2020\01_Summer\Data Process\Data\dataset.sas7bdat&amp;quot; /&amp;gt;"" /&gt;_x000D_
  &lt;param n=""ExcelTableColumnCount"" v=""4"" /&gt;_x000D_
  &lt;param n=""ExcelTableRowCount"" v=""382019"" /&gt;_x000D_
  &lt;param n=""DataRowCoun'"</definedName>
    <definedName name="_AMO_ContentDefinition_874965536.12" hidden="1">"'t"" v=""382019"" /&gt;_x000D_
  &lt;param n=""DataColCount"" v=""4"" /&gt;_x000D_
  &lt;param n=""ObsColumn"" v=""false"" /&gt;_x000D_
  &lt;param n=""ExcelFormattingHash"" v=""-53889059"" /&gt;_x000D_
  &lt;param n=""ExcelFormatting"" v=""Automatic"" /&gt;_x000D_
  &lt;ExcelXMLOptions AdjColWidths=""True"" '"</definedName>
    <definedName name="_AMO_ContentDefinition_874965536.13" hidden="1">"'RowOpt=""InsertCells"" ColOpt=""InsertCells"" /&gt;_x000D_
&lt;/ContentDefinition&gt;'"</definedName>
    <definedName name="_AMO_ContentDefinition_874965536.2" hidden="1">"'_01_Summer_Data_Process_Data_dataset_sas7bdat"" auto=""False"" xTime=""00:00:00.0327364"" rTime=""00:03:14.9839772"" bgnew=""False"" nFmt=""False"" grphSet=""True"" imgY=""0"" imgX=""0"" redirect=""False""&gt;_x000D_
  &lt;files /&gt;_x000D_
  &lt;parents /&gt;_x000D_
  &lt;children /&gt;'"</definedName>
    <definedName name="_AMO_ContentDefinition_874965536.3" hidden="1">"'_x000D_
  &lt;param n=""AMO_Version"" v=""7.1"" /&gt;_x000D_
  &lt;param n=""DisplayName"" v=""X:\1350 - Risk Infrastructure - Comp data\Transparency exercises\2020\01_Summer\Data Process\Data\dataset.sas7bdat"" /&gt;_x000D_
  &lt;param n=""DisplayType"" v=""Data Set"" /&gt;_x000D_
  &lt;param '"</definedName>
    <definedName name="_AMO_ContentDefinition_874965536.4" hidden="1">"'n=""DataSourceType"" v=""SAS DATASET"" /&gt;_x000D_
  &lt;param n=""SASFilter"" v="""" /&gt;_x000D_
  &lt;param n=""MoreSheetsForRows"" v=""True"" /&gt;_x000D_
  &lt;param n=""PageSize"" v=""500"" /&gt;_x000D_
  &lt;param n=""ShowRowNumbers"" v=""False"" /&gt;_x000D_
  &lt;param n=""ShowInfoInSheet"" v=""Fal'"</definedName>
    <definedName name="_AMO_ContentDefinition_874965536.5" hidden="1">"'se"" /&gt;_x000D_
  &lt;param n=""CredKey"" v=""X:\1350 - Risk Infrastructure - Comp data\Transparency exercises\2020\01_Summer\Data Process\Data\dataset.sas7bdat"" /&gt;_x000D_
  &lt;param n=""ClassName"" v=""SAS.OfficeAddin.DataViewItem"" /&gt;_x000D_
  &lt;param n=""ServerName"" v='"</definedName>
    <definedName name="_AMO_ContentDefinition_874965536.6" hidden="1">"'"""" /&gt;_x000D_
  &lt;param n=""DataSource"" v=""&amp;lt;SasDataSource Version=&amp;quot;4.2&amp;quot; Type=&amp;quot;SAS.Servers.Dataset&amp;quot; FilterDS=&amp;quot;&amp;amp;lt;?xml version=&amp;amp;quot;1.0&amp;amp;quot; encoding=&amp;amp;quot;utf-16&amp;amp;quot;?&amp;amp;gt;&amp;amp;lt;FilterTree&amp;amp;gt;&amp;am'"</definedName>
    <definedName name="_AMO_ContentDefinition_874965536.7" hidden="1">"'p;lt;TreeRoot /&amp;amp;gt;&amp;amp;lt;/FilterTree&amp;amp;gt;&amp;quot; ColSelFlg=&amp;quot;0&amp;quot; DNA=&amp;quot;&amp;amp;lt;DNA&amp;amp;gt;&amp;amp;#xD;&amp;amp;#xA;  &amp;amp;lt;Type&amp;amp;gt;LocalFile&amp;amp;lt;/Type&amp;amp;gt;&amp;amp;#xD;&amp;amp;#xA;  &amp;amp;lt;Name&amp;amp;gt;dataset.sas7bdat&amp;amp;lt;/Name&amp;a'"</definedName>
    <definedName name="_AMO_ContentDefinition_874965536.8" hidden="1">"'mp;gt;&amp;amp;#xD;&amp;amp;#xA;  &amp;amp;lt;Version&amp;amp;gt;1&amp;amp;lt;/Version&amp;amp;gt;&amp;amp;#xD;&amp;amp;#xA;  &amp;amp;lt;Assembly /&amp;amp;gt;&amp;amp;#xD;&amp;amp;#xA;  &amp;amp;lt;Factory /&amp;amp;gt;&amp;amp;#xD;&amp;amp;#xA;  &amp;amp;lt;ParentName&amp;amp;gt;Data&amp;amp;lt;/ParentName&amp;amp;gt;&amp;amp;#xD;'"</definedName>
    <definedName name="_AMO_ContentDefinition_874965536.9" hidden="1">"'&amp;amp;#xA;  &amp;amp;lt;Delimiter&amp;amp;gt;\&amp;amp;lt;/Delimiter&amp;amp;gt;&amp;amp;#xD;&amp;amp;#xA;  &amp;amp;lt;FullPath&amp;amp;gt;X:\1350 - Risk Infrastructure - Comp data\Transparency exercises\2020\01_Summer\Data Process\Data\dataset.sas7bdat&amp;amp;lt;/FullPath&amp;amp;gt;&amp;amp;'"</definedName>
    <definedName name="_AMO_ContentLocation_874965536__A1" hidden="1">"'Partitions:2'"</definedName>
    <definedName name="_AMO_ContentLocation_874965536__A1.0" hidden="1">"'&lt;ContentLocation path=""A1"" rsid=""874965536"" tag="""" fid=""0""&gt;_x000D_
  &lt;param n=""_NumRows"" v=""382020"" /&gt;_x000D_
  &lt;param n=""_NumCols"" v=""4"" /&gt;_x000D_
  &lt;param n=""SASDataState"" v=""none"" /&gt;_x000D_
  &lt;param n=""SASDataStart"" v=""1"" /&gt;_x000D_
  &lt;param n=""SASDat'"</definedName>
    <definedName name="_AMO_ContentLocation_874965536__A1.1" hidden="1">"'aEnd"" v=""382019"" /&gt;_x000D_
&lt;/ContentLocation&gt;'"</definedName>
    <definedName name="_AMO_RefreshMultipleList" hidden="1">"'&lt;Items /&gt;'"</definedName>
    <definedName name="_AMO_SingleObject_874965536__A1" hidden="1">#REF!</definedName>
    <definedName name="_AMO_XmlVersion" hidden="1">"'1'"</definedName>
    <definedName name="_xlnm.Print_Area" localSheetId="6">Assets!$A$1:$R$31</definedName>
    <definedName name="_xlnm.Print_Area" localSheetId="3">Capital!$B$1:$H$61</definedName>
    <definedName name="_xlnm.Print_Area" localSheetId="10">'Credit Risk_IRB_a'!$A$1:$O$267</definedName>
    <definedName name="_xlnm.Print_Area" localSheetId="9">'Credit Risk_STA_a'!$A$1:$K$316</definedName>
    <definedName name="_xlnm.Print_Area" localSheetId="13">'Forborne exposures'!$A$1:$L$35</definedName>
    <definedName name="_xlnm.Print_Area" localSheetId="1">'Key metrics'!$A$1:$F$29</definedName>
    <definedName name="_xlnm.Print_Area" localSheetId="2">Leverage!$A$1:$G$16</definedName>
    <definedName name="_xlnm.Print_Area" localSheetId="7">Liabilities!$B$1:$G$50</definedName>
    <definedName name="_xlnm.Print_Area" localSheetId="8">'Market Risk'!$A$1:$X$30</definedName>
    <definedName name="_xlnm.Print_Area" localSheetId="14">NACE!$A$1:$M$36</definedName>
    <definedName name="_xlnm.Print_Area" localSheetId="12">NPE!$A$1:$P$35</definedName>
    <definedName name="_xlnm.Print_Area" localSheetId="5">'P&amp;L'!$B$1:$D$52</definedName>
    <definedName name="_xlnm.Print_Area" localSheetId="4">'RWA OV1'!$A$1:$E$30</definedName>
    <definedName name="_xlnm.Print_Area" localSheetId="11">Sovereign!$A$1:$O$383</definedName>
    <definedName name="Count_IR_1">'Credit Risk_IRB_a'!$B$34</definedName>
    <definedName name="Count_IR_10">'Credit Risk_IRB_a'!$B$250</definedName>
    <definedName name="Count_IR_2">'Credit Risk_IRB_a'!$B$58</definedName>
    <definedName name="Count_IR_3">'Credit Risk_IRB_a'!$B$82</definedName>
    <definedName name="Count_IR_4">'Credit Risk_IRB_a'!$B$106</definedName>
    <definedName name="Count_IR_5">'Credit Risk_IRB_a'!$B$130</definedName>
    <definedName name="Count_IR_6">'Credit Risk_IRB_a'!$B$154</definedName>
    <definedName name="Count_IR_7">'Credit Risk_IRB_a'!$B$178</definedName>
    <definedName name="Count_IR_8">'Credit Risk_IRB_a'!$B$202</definedName>
    <definedName name="Count_IR_9">'Credit Risk_IRB_a'!$B$226</definedName>
    <definedName name="Count_ST_1">'Credit Risk_STA_a'!$B$39</definedName>
    <definedName name="Count_ST_10">'Credit Risk_STA_a'!$B$291</definedName>
    <definedName name="Count_ST_2">'Credit Risk_STA_a'!$B$67</definedName>
    <definedName name="Count_ST_3">'Credit Risk_STA_a'!$B$95</definedName>
    <definedName name="Count_ST_4">'Credit Risk_STA_a'!$B$123</definedName>
    <definedName name="Count_ST_5">'Credit Risk_STA_a'!$B$151</definedName>
    <definedName name="Count_ST_6">'Credit Risk_STA_a'!$B$179</definedName>
    <definedName name="Count_ST_7">'Credit Risk_STA_a'!$B$207</definedName>
    <definedName name="Count_ST_8">'Credit Risk_STA_a'!$B$235</definedName>
    <definedName name="Count_ST_9">'Credit Risk_STA_a'!$B$263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EIRange">Cover!$C$6</definedName>
    <definedName name="_xlnm.Print_Titles" localSheetId="10">'Credit Risk_IRB_a'!$B:$C,'Credit Risk_IRB_a'!$1:$4</definedName>
    <definedName name="_xlnm.Print_Titles" localSheetId="9">'Credit Risk_STA_a'!$B:$C,'Credit Risk_STA_a'!$1:$5</definedName>
    <definedName name="_xlnm.Print_Titles" localSheetId="13">'Forborne exposures'!$B:$B</definedName>
    <definedName name="_xlnm.Print_Titles" localSheetId="12">NPE!$B:$B</definedName>
    <definedName name="_xlnm.Print_Titles" localSheetId="11">Sovereign!$A:$B,Sovereign!$1:$11</definedName>
    <definedName name="Z_1DB48480_6711_40FB_9C4F_EB173E700CA0_.wvu.PrintArea" localSheetId="6" hidden="1">Assets!#REF!</definedName>
  </definedNames>
  <calcPr calcId="162913" calcMode="manual" calcCompleted="0"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7" l="1"/>
  <c r="C4" i="16"/>
  <c r="C4" i="15"/>
  <c r="N363" i="14"/>
  <c r="M363" i="14"/>
  <c r="L363" i="14"/>
  <c r="K363" i="14"/>
  <c r="J363" i="14"/>
  <c r="I363" i="14"/>
  <c r="H363" i="14"/>
  <c r="G363" i="14"/>
  <c r="F363" i="14"/>
  <c r="E363" i="14"/>
  <c r="D363" i="14"/>
  <c r="C363" i="14"/>
  <c r="N355" i="14"/>
  <c r="M355" i="14"/>
  <c r="L355" i="14"/>
  <c r="K355" i="14"/>
  <c r="J355" i="14"/>
  <c r="I355" i="14"/>
  <c r="H355" i="14"/>
  <c r="G355" i="14"/>
  <c r="F355" i="14"/>
  <c r="E355" i="14"/>
  <c r="D355" i="14"/>
  <c r="C355" i="14"/>
  <c r="N347" i="14"/>
  <c r="M347" i="14"/>
  <c r="L347" i="14"/>
  <c r="K347" i="14"/>
  <c r="J347" i="14"/>
  <c r="I347" i="14"/>
  <c r="H347" i="14"/>
  <c r="G347" i="14"/>
  <c r="F347" i="14"/>
  <c r="E347" i="14"/>
  <c r="D347" i="14"/>
  <c r="C347" i="14"/>
  <c r="N339" i="14"/>
  <c r="M339" i="14"/>
  <c r="L339" i="14"/>
  <c r="K339" i="14"/>
  <c r="J339" i="14"/>
  <c r="I339" i="14"/>
  <c r="H339" i="14"/>
  <c r="G339" i="14"/>
  <c r="F339" i="14"/>
  <c r="E339" i="14"/>
  <c r="D339" i="14"/>
  <c r="C339" i="14"/>
  <c r="N331" i="14"/>
  <c r="M331" i="14"/>
  <c r="L331" i="14"/>
  <c r="K331" i="14"/>
  <c r="J331" i="14"/>
  <c r="I331" i="14"/>
  <c r="H331" i="14"/>
  <c r="G331" i="14"/>
  <c r="F331" i="14"/>
  <c r="E331" i="14"/>
  <c r="D331" i="14"/>
  <c r="C331" i="14"/>
  <c r="N323" i="14"/>
  <c r="M323" i="14"/>
  <c r="L323" i="14"/>
  <c r="K323" i="14"/>
  <c r="J323" i="14"/>
  <c r="I323" i="14"/>
  <c r="H323" i="14"/>
  <c r="G323" i="14"/>
  <c r="F323" i="14"/>
  <c r="E323" i="14"/>
  <c r="D323" i="14"/>
  <c r="C323" i="14"/>
  <c r="N315" i="14"/>
  <c r="M315" i="14"/>
  <c r="L315" i="14"/>
  <c r="K315" i="14"/>
  <c r="J315" i="14"/>
  <c r="I315" i="14"/>
  <c r="H315" i="14"/>
  <c r="G315" i="14"/>
  <c r="F315" i="14"/>
  <c r="E315" i="14"/>
  <c r="D315" i="14"/>
  <c r="C315" i="14"/>
  <c r="N307" i="14"/>
  <c r="M307" i="14"/>
  <c r="L307" i="14"/>
  <c r="K307" i="14"/>
  <c r="J307" i="14"/>
  <c r="I307" i="14"/>
  <c r="H307" i="14"/>
  <c r="G307" i="14"/>
  <c r="F307" i="14"/>
  <c r="E307" i="14"/>
  <c r="D307" i="14"/>
  <c r="C307" i="14"/>
  <c r="N299" i="14"/>
  <c r="M299" i="14"/>
  <c r="L299" i="14"/>
  <c r="K299" i="14"/>
  <c r="J299" i="14"/>
  <c r="I299" i="14"/>
  <c r="H299" i="14"/>
  <c r="G299" i="14"/>
  <c r="F299" i="14"/>
  <c r="E299" i="14"/>
  <c r="D299" i="14"/>
  <c r="C299" i="14"/>
  <c r="N291" i="14"/>
  <c r="M291" i="14"/>
  <c r="L291" i="14"/>
  <c r="K291" i="14"/>
  <c r="J291" i="14"/>
  <c r="I291" i="14"/>
  <c r="H291" i="14"/>
  <c r="G291" i="14"/>
  <c r="F291" i="14"/>
  <c r="E291" i="14"/>
  <c r="D291" i="14"/>
  <c r="C291" i="14"/>
  <c r="N283" i="14"/>
  <c r="M283" i="14"/>
  <c r="L283" i="14"/>
  <c r="K283" i="14"/>
  <c r="J283" i="14"/>
  <c r="I283" i="14"/>
  <c r="H283" i="14"/>
  <c r="G283" i="14"/>
  <c r="F283" i="14"/>
  <c r="E283" i="14"/>
  <c r="D283" i="14"/>
  <c r="C283" i="14"/>
  <c r="N275" i="14"/>
  <c r="M275" i="14"/>
  <c r="L275" i="14"/>
  <c r="K275" i="14"/>
  <c r="J275" i="14"/>
  <c r="I275" i="14"/>
  <c r="H275" i="14"/>
  <c r="G275" i="14"/>
  <c r="F275" i="14"/>
  <c r="E275" i="14"/>
  <c r="D275" i="14"/>
  <c r="C275" i="14"/>
  <c r="N267" i="14"/>
  <c r="M267" i="14"/>
  <c r="L267" i="14"/>
  <c r="K267" i="14"/>
  <c r="J267" i="14"/>
  <c r="I267" i="14"/>
  <c r="H267" i="14"/>
  <c r="G267" i="14"/>
  <c r="F267" i="14"/>
  <c r="E267" i="14"/>
  <c r="D267" i="14"/>
  <c r="C267" i="14"/>
  <c r="N259" i="14"/>
  <c r="M259" i="14"/>
  <c r="L259" i="14"/>
  <c r="K259" i="14"/>
  <c r="J259" i="14"/>
  <c r="I259" i="14"/>
  <c r="H259" i="14"/>
  <c r="G259" i="14"/>
  <c r="F259" i="14"/>
  <c r="E259" i="14"/>
  <c r="D259" i="14"/>
  <c r="C259" i="14"/>
  <c r="N251" i="14"/>
  <c r="M251" i="14"/>
  <c r="L251" i="14"/>
  <c r="K251" i="14"/>
  <c r="J251" i="14"/>
  <c r="I251" i="14"/>
  <c r="H251" i="14"/>
  <c r="G251" i="14"/>
  <c r="F251" i="14"/>
  <c r="E251" i="14"/>
  <c r="D251" i="14"/>
  <c r="C251" i="14"/>
  <c r="N243" i="14"/>
  <c r="M243" i="14"/>
  <c r="L243" i="14"/>
  <c r="K243" i="14"/>
  <c r="J243" i="14"/>
  <c r="I243" i="14"/>
  <c r="H243" i="14"/>
  <c r="G243" i="14"/>
  <c r="F243" i="14"/>
  <c r="E243" i="14"/>
  <c r="D243" i="14"/>
  <c r="C243" i="14"/>
  <c r="N235" i="14"/>
  <c r="M235" i="14"/>
  <c r="L235" i="14"/>
  <c r="K235" i="14"/>
  <c r="J235" i="14"/>
  <c r="I235" i="14"/>
  <c r="H235" i="14"/>
  <c r="G235" i="14"/>
  <c r="F235" i="14"/>
  <c r="E235" i="14"/>
  <c r="D235" i="14"/>
  <c r="C235" i="14"/>
  <c r="N227" i="14"/>
  <c r="M227" i="14"/>
  <c r="L227" i="14"/>
  <c r="K227" i="14"/>
  <c r="J227" i="14"/>
  <c r="I227" i="14"/>
  <c r="H227" i="14"/>
  <c r="G227" i="14"/>
  <c r="F227" i="14"/>
  <c r="E227" i="14"/>
  <c r="D227" i="14"/>
  <c r="C227" i="14"/>
  <c r="N219" i="14"/>
  <c r="M219" i="14"/>
  <c r="L219" i="14"/>
  <c r="K219" i="14"/>
  <c r="J219" i="14"/>
  <c r="I219" i="14"/>
  <c r="H219" i="14"/>
  <c r="G219" i="14"/>
  <c r="F219" i="14"/>
  <c r="E219" i="14"/>
  <c r="D219" i="14"/>
  <c r="C219" i="14"/>
  <c r="N211" i="14"/>
  <c r="M211" i="14"/>
  <c r="L211" i="14"/>
  <c r="K211" i="14"/>
  <c r="J211" i="14"/>
  <c r="I211" i="14"/>
  <c r="H211" i="14"/>
  <c r="G211" i="14"/>
  <c r="F211" i="14"/>
  <c r="E211" i="14"/>
  <c r="D211" i="14"/>
  <c r="C211" i="14"/>
  <c r="N203" i="14"/>
  <c r="M203" i="14"/>
  <c r="L203" i="14"/>
  <c r="K203" i="14"/>
  <c r="J203" i="14"/>
  <c r="I203" i="14"/>
  <c r="H203" i="14"/>
  <c r="G203" i="14"/>
  <c r="F203" i="14"/>
  <c r="E203" i="14"/>
  <c r="D203" i="14"/>
  <c r="C203" i="14"/>
  <c r="N195" i="14"/>
  <c r="M195" i="14"/>
  <c r="L195" i="14"/>
  <c r="K195" i="14"/>
  <c r="J195" i="14"/>
  <c r="I195" i="14"/>
  <c r="H195" i="14"/>
  <c r="G195" i="14"/>
  <c r="F195" i="14"/>
  <c r="E195" i="14"/>
  <c r="D195" i="14"/>
  <c r="C195" i="14"/>
  <c r="N187" i="14"/>
  <c r="M187" i="14"/>
  <c r="L187" i="14"/>
  <c r="K187" i="14"/>
  <c r="J187" i="14"/>
  <c r="I187" i="14"/>
  <c r="H187" i="14"/>
  <c r="G187" i="14"/>
  <c r="F187" i="14"/>
  <c r="E187" i="14"/>
  <c r="D187" i="14"/>
  <c r="C187" i="14"/>
  <c r="N179" i="14"/>
  <c r="M179" i="14"/>
  <c r="L179" i="14"/>
  <c r="K179" i="14"/>
  <c r="J179" i="14"/>
  <c r="I179" i="14"/>
  <c r="H179" i="14"/>
  <c r="G179" i="14"/>
  <c r="F179" i="14"/>
  <c r="E179" i="14"/>
  <c r="D179" i="14"/>
  <c r="C179" i="14"/>
  <c r="N171" i="14"/>
  <c r="M171" i="14"/>
  <c r="L171" i="14"/>
  <c r="K171" i="14"/>
  <c r="J171" i="14"/>
  <c r="I171" i="14"/>
  <c r="H171" i="14"/>
  <c r="G171" i="14"/>
  <c r="F171" i="14"/>
  <c r="E171" i="14"/>
  <c r="D171" i="14"/>
  <c r="C171" i="14"/>
  <c r="N163" i="14"/>
  <c r="M163" i="14"/>
  <c r="L163" i="14"/>
  <c r="K163" i="14"/>
  <c r="J163" i="14"/>
  <c r="I163" i="14"/>
  <c r="H163" i="14"/>
  <c r="G163" i="14"/>
  <c r="F163" i="14"/>
  <c r="E163" i="14"/>
  <c r="D163" i="14"/>
  <c r="C163" i="14"/>
  <c r="N155" i="14"/>
  <c r="M155" i="14"/>
  <c r="L155" i="14"/>
  <c r="K155" i="14"/>
  <c r="J155" i="14"/>
  <c r="I155" i="14"/>
  <c r="H155" i="14"/>
  <c r="G155" i="14"/>
  <c r="F155" i="14"/>
  <c r="E155" i="14"/>
  <c r="D155" i="14"/>
  <c r="C155" i="14"/>
  <c r="N147" i="14"/>
  <c r="M147" i="14"/>
  <c r="L147" i="14"/>
  <c r="K147" i="14"/>
  <c r="J147" i="14"/>
  <c r="I147" i="14"/>
  <c r="H147" i="14"/>
  <c r="G147" i="14"/>
  <c r="F147" i="14"/>
  <c r="E147" i="14"/>
  <c r="D147" i="14"/>
  <c r="C147" i="14"/>
  <c r="N139" i="14"/>
  <c r="M139" i="14"/>
  <c r="L139" i="14"/>
  <c r="K139" i="14"/>
  <c r="J139" i="14"/>
  <c r="I139" i="14"/>
  <c r="H139" i="14"/>
  <c r="G139" i="14"/>
  <c r="F139" i="14"/>
  <c r="E139" i="14"/>
  <c r="D139" i="14"/>
  <c r="C139" i="14"/>
  <c r="N131" i="14"/>
  <c r="M131" i="14"/>
  <c r="L131" i="14"/>
  <c r="K131" i="14"/>
  <c r="J131" i="14"/>
  <c r="I131" i="14"/>
  <c r="H131" i="14"/>
  <c r="G131" i="14"/>
  <c r="F131" i="14"/>
  <c r="E131" i="14"/>
  <c r="D131" i="14"/>
  <c r="C131" i="14"/>
  <c r="N123" i="14"/>
  <c r="M123" i="14"/>
  <c r="L123" i="14"/>
  <c r="K123" i="14"/>
  <c r="J123" i="14"/>
  <c r="I123" i="14"/>
  <c r="H123" i="14"/>
  <c r="G123" i="14"/>
  <c r="F123" i="14"/>
  <c r="E123" i="14"/>
  <c r="D123" i="14"/>
  <c r="C123" i="14"/>
  <c r="N115" i="14"/>
  <c r="M115" i="14"/>
  <c r="L115" i="14"/>
  <c r="K115" i="14"/>
  <c r="J115" i="14"/>
  <c r="I115" i="14"/>
  <c r="H115" i="14"/>
  <c r="G115" i="14"/>
  <c r="F115" i="14"/>
  <c r="E115" i="14"/>
  <c r="D115" i="14"/>
  <c r="C115" i="14"/>
  <c r="N107" i="14"/>
  <c r="M107" i="14"/>
  <c r="L107" i="14"/>
  <c r="K107" i="14"/>
  <c r="J107" i="14"/>
  <c r="I107" i="14"/>
  <c r="H107" i="14"/>
  <c r="G107" i="14"/>
  <c r="F107" i="14"/>
  <c r="E107" i="14"/>
  <c r="D107" i="14"/>
  <c r="C107" i="14"/>
  <c r="N99" i="14"/>
  <c r="M99" i="14"/>
  <c r="L99" i="14"/>
  <c r="K99" i="14"/>
  <c r="J99" i="14"/>
  <c r="I99" i="14"/>
  <c r="H99" i="14"/>
  <c r="G99" i="14"/>
  <c r="F99" i="14"/>
  <c r="E99" i="14"/>
  <c r="D99" i="14"/>
  <c r="C99" i="14"/>
  <c r="N91" i="14"/>
  <c r="M91" i="14"/>
  <c r="L91" i="14"/>
  <c r="K91" i="14"/>
  <c r="J91" i="14"/>
  <c r="I91" i="14"/>
  <c r="H91" i="14"/>
  <c r="G91" i="14"/>
  <c r="F91" i="14"/>
  <c r="E91" i="14"/>
  <c r="D91" i="14"/>
  <c r="C91" i="14"/>
  <c r="N83" i="14"/>
  <c r="M83" i="14"/>
  <c r="L83" i="14"/>
  <c r="K83" i="14"/>
  <c r="J83" i="14"/>
  <c r="I83" i="14"/>
  <c r="H83" i="14"/>
  <c r="G83" i="14"/>
  <c r="F83" i="14"/>
  <c r="E83" i="14"/>
  <c r="D83" i="14"/>
  <c r="C83" i="14"/>
  <c r="N75" i="14"/>
  <c r="M75" i="14"/>
  <c r="L75" i="14"/>
  <c r="K75" i="14"/>
  <c r="J75" i="14"/>
  <c r="I75" i="14"/>
  <c r="H75" i="14"/>
  <c r="G75" i="14"/>
  <c r="F75" i="14"/>
  <c r="E75" i="14"/>
  <c r="D75" i="14"/>
  <c r="C75" i="14"/>
  <c r="N67" i="14"/>
  <c r="M67" i="14"/>
  <c r="L67" i="14"/>
  <c r="K67" i="14"/>
  <c r="J67" i="14"/>
  <c r="I67" i="14"/>
  <c r="H67" i="14"/>
  <c r="G67" i="14"/>
  <c r="F67" i="14"/>
  <c r="E67" i="14"/>
  <c r="D67" i="14"/>
  <c r="C67" i="14"/>
  <c r="N59" i="14"/>
  <c r="M59" i="14"/>
  <c r="L59" i="14"/>
  <c r="K59" i="14"/>
  <c r="J59" i="14"/>
  <c r="I59" i="14"/>
  <c r="H59" i="14"/>
  <c r="G59" i="14"/>
  <c r="F59" i="14"/>
  <c r="E59" i="14"/>
  <c r="D59" i="14"/>
  <c r="C59" i="14"/>
  <c r="N51" i="14"/>
  <c r="M51" i="14"/>
  <c r="L51" i="14"/>
  <c r="K51" i="14"/>
  <c r="J51" i="14"/>
  <c r="I51" i="14"/>
  <c r="H51" i="14"/>
  <c r="G51" i="14"/>
  <c r="F51" i="14"/>
  <c r="E51" i="14"/>
  <c r="D51" i="14"/>
  <c r="C51" i="14"/>
  <c r="N43" i="14"/>
  <c r="M43" i="14"/>
  <c r="L43" i="14"/>
  <c r="K43" i="14"/>
  <c r="J43" i="14"/>
  <c r="I43" i="14"/>
  <c r="H43" i="14"/>
  <c r="G43" i="14"/>
  <c r="F43" i="14"/>
  <c r="E43" i="14"/>
  <c r="D43" i="14"/>
  <c r="C43" i="14"/>
  <c r="N35" i="14"/>
  <c r="M35" i="14"/>
  <c r="L35" i="14"/>
  <c r="K35" i="14"/>
  <c r="J35" i="14"/>
  <c r="I35" i="14"/>
  <c r="H35" i="14"/>
  <c r="G35" i="14"/>
  <c r="F35" i="14"/>
  <c r="E35" i="14"/>
  <c r="D35" i="14"/>
  <c r="C35" i="14"/>
  <c r="N27" i="14"/>
  <c r="M27" i="14"/>
  <c r="L27" i="14"/>
  <c r="K27" i="14"/>
  <c r="J27" i="14"/>
  <c r="I27" i="14"/>
  <c r="H27" i="14"/>
  <c r="G27" i="14"/>
  <c r="F27" i="14"/>
  <c r="E27" i="14"/>
  <c r="D27" i="14"/>
  <c r="C27" i="14"/>
  <c r="N19" i="14"/>
  <c r="M19" i="14"/>
  <c r="L19" i="14"/>
  <c r="K19" i="14"/>
  <c r="J19" i="14"/>
  <c r="I19" i="14"/>
  <c r="H19" i="14"/>
  <c r="G19" i="14"/>
  <c r="F19" i="14"/>
  <c r="E19" i="14"/>
  <c r="D19" i="14"/>
  <c r="C19" i="14"/>
  <c r="C4" i="14"/>
  <c r="M26" i="12"/>
  <c r="G26" i="12"/>
  <c r="O20" i="12"/>
  <c r="M20" i="12"/>
  <c r="L20" i="12"/>
  <c r="J20" i="12"/>
  <c r="I20" i="12"/>
  <c r="G20" i="12"/>
  <c r="F20" i="12"/>
  <c r="D20" i="12"/>
  <c r="O16" i="12"/>
  <c r="M16" i="12"/>
  <c r="L16" i="12"/>
  <c r="J16" i="12"/>
  <c r="I16" i="12"/>
  <c r="G16" i="12"/>
  <c r="F16" i="12"/>
  <c r="D16" i="12"/>
  <c r="O15" i="12"/>
  <c r="M15" i="12"/>
  <c r="L15" i="12"/>
  <c r="J15" i="12"/>
  <c r="I15" i="12"/>
  <c r="G15" i="12"/>
  <c r="F15" i="12"/>
  <c r="D15" i="12"/>
  <c r="D4" i="12"/>
  <c r="J30" i="10"/>
  <c r="I30" i="10"/>
  <c r="H30" i="10"/>
  <c r="F30" i="10"/>
  <c r="E30" i="10"/>
  <c r="D30" i="10"/>
  <c r="D4" i="10"/>
  <c r="D19" i="9"/>
  <c r="C19" i="9"/>
  <c r="C5" i="9"/>
  <c r="C5" i="8"/>
  <c r="E5" i="7"/>
  <c r="B4" i="6"/>
  <c r="D28" i="5"/>
  <c r="C28" i="5"/>
  <c r="B4" i="5"/>
  <c r="F50" i="4"/>
  <c r="E50" i="4"/>
  <c r="F49" i="4"/>
  <c r="E49" i="4"/>
  <c r="F48" i="4"/>
  <c r="E48" i="4"/>
  <c r="F47" i="4"/>
  <c r="E47" i="4"/>
  <c r="F46" i="4"/>
  <c r="E46" i="4"/>
  <c r="F40" i="4"/>
  <c r="E40" i="4"/>
  <c r="F39" i="4"/>
  <c r="E39" i="4"/>
  <c r="F34" i="4"/>
  <c r="E34" i="4"/>
  <c r="F30" i="4"/>
  <c r="E30" i="4"/>
  <c r="F8" i="4"/>
  <c r="E8" i="4"/>
  <c r="F7" i="4"/>
  <c r="E7" i="4"/>
  <c r="D4" i="4"/>
  <c r="B4" i="3"/>
  <c r="D26" i="2"/>
  <c r="C26" i="2"/>
  <c r="D25" i="2"/>
  <c r="C25" i="2"/>
  <c r="D23" i="2"/>
  <c r="C23" i="2"/>
  <c r="D22" i="2"/>
  <c r="C22" i="2"/>
  <c r="D21" i="2"/>
  <c r="C21" i="2"/>
  <c r="D20" i="2"/>
  <c r="C20" i="2"/>
  <c r="D19" i="2"/>
  <c r="C19" i="2"/>
  <c r="D18" i="2"/>
  <c r="C18" i="2"/>
  <c r="D16" i="2"/>
  <c r="C16" i="2"/>
  <c r="D15" i="2"/>
  <c r="C15" i="2"/>
  <c r="D13" i="2"/>
  <c r="C13" i="2"/>
  <c r="D12" i="2"/>
  <c r="C12" i="2"/>
  <c r="D11" i="2"/>
  <c r="C11" i="2"/>
  <c r="D10" i="2"/>
  <c r="C10" i="2"/>
  <c r="D9" i="2"/>
  <c r="C9" i="2"/>
  <c r="D8" i="2"/>
  <c r="C8" i="2"/>
  <c r="B4" i="2"/>
  <c r="D8" i="1"/>
</calcChain>
</file>

<file path=xl/sharedStrings.xml><?xml version="1.0" encoding="utf-8"?>
<sst xmlns="http://schemas.openxmlformats.org/spreadsheetml/2006/main" count="1919" uniqueCount="640">
  <si>
    <t>SAS refreshed on:</t>
  </si>
  <si>
    <t>Spring 2020 EU-wide Transparency Exercise</t>
  </si>
  <si>
    <t>Master refreshed on:</t>
  </si>
  <si>
    <t>Populated on:</t>
  </si>
  <si>
    <t xml:space="preserve">Bank Name </t>
  </si>
  <si>
    <t>Intesa Sanpaolo S.p.A.</t>
  </si>
  <si>
    <t>LEI Code</t>
  </si>
  <si>
    <t>2W8N8UU78PMDQKZENC08</t>
  </si>
  <si>
    <t>Country Code</t>
  </si>
  <si>
    <t>IT</t>
  </si>
  <si>
    <t>Key Metrics</t>
  </si>
  <si>
    <t>(mln EUR,  %)</t>
  </si>
  <si>
    <t>As of 30/09/2019</t>
  </si>
  <si>
    <t>As of 31/12/2019</t>
  </si>
  <si>
    <t>COREP CODE</t>
  </si>
  <si>
    <t>REGULATION</t>
  </si>
  <si>
    <t>Available capital (amounts)</t>
  </si>
  <si>
    <t>Common Equity Tier 1 (CET1) capital - transitional period</t>
  </si>
  <si>
    <t xml:space="preserve">C 01.00 (r020,c010) </t>
  </si>
  <si>
    <t>Article 50 of CRR</t>
  </si>
  <si>
    <t>Common Equity Tier 1 (CET1) capital as if IFRS 9 or analogous ECLs transitional arrangements had not been applied</t>
  </si>
  <si>
    <t xml:space="preserve">C 01.00 (r020,c010) 
 - C 05.01 (r440,c010) </t>
  </si>
  <si>
    <t>Tier 1 capital  - transitional period</t>
  </si>
  <si>
    <t xml:space="preserve">C 01.00 (r015,c010) </t>
  </si>
  <si>
    <t>Article 25 of CRR</t>
  </si>
  <si>
    <t>Tier 1 capital as if IFRS 9 or analogous ECLs transitional arrangements had not been applied - transitional definition</t>
  </si>
  <si>
    <t xml:space="preserve">C 01.00 (r015,c010) 
 - C 05.01 (r440,c010)  - C 05.01 (r440,c020) </t>
  </si>
  <si>
    <t>Total capital  - transitional period</t>
  </si>
  <si>
    <t xml:space="preserve">C 01.00 (r010,c010) </t>
  </si>
  <si>
    <t>Articles 4(118) and 72 of CRR</t>
  </si>
  <si>
    <t>Total capital as if IFRS 9 or analogous ECLs transitional arrangements had not been applied</t>
  </si>
  <si>
    <t xml:space="preserve">C 01.00 (r010,c010)  - C 05.01 (r440,c010) 
- C 05.01 (r440,c020) - C 05.01 (r440,c030) </t>
  </si>
  <si>
    <t>Risk-weighted assets (amounts)</t>
  </si>
  <si>
    <t xml:space="preserve">Total risk-weighted assets </t>
  </si>
  <si>
    <t xml:space="preserve">C 02.00 (r010,c010) </t>
  </si>
  <si>
    <t>Articles 92(3), 95, 96 and 98 of CRR</t>
  </si>
  <si>
    <t>Total risk-weighted assets as if IFRS 9 or analogous ECLs transitional arrangements had not been applied</t>
  </si>
  <si>
    <t xml:space="preserve">C 02.00 (r010,c010) 
  - C 05.01 (r440,c040) </t>
  </si>
  <si>
    <t xml:space="preserve"> Capital ratios </t>
  </si>
  <si>
    <t>Common Equity Tier 1 (as a percentage of risk exposure amount) - transitional definition</t>
  </si>
  <si>
    <t>CA3 {1}</t>
  </si>
  <si>
    <t>-</t>
  </si>
  <si>
    <t>Common Equity Tier 1 (as a percentage of risk exposure amount) - transitional definition - as if IFRS 9 or analogous ECLs transitional arrangements had not been applied</t>
  </si>
  <si>
    <t>(C 01.00 (r020,c010)  - C 05.01 (r440,c010) )/
(C 02.00 (r010,c010)  - C 05.01 (r440,c040) )</t>
  </si>
  <si>
    <t>Tier 1 (as a percentage of risk exposure amount) - transitional definition</t>
  </si>
  <si>
    <t>CA3 {3}</t>
  </si>
  <si>
    <t>Tier 1 (as a percentage of risk exposure amount) as if IFRS 9 or analogous ECLs transitional arrangements had not been applied</t>
  </si>
  <si>
    <t>(C 01.00 (r015,c010)  - C 05.01 (r440,c010)  - 
C 05.01 (r440,c020) ) / (C 02.00 (r010,c010)  - 
C 05.01 (r440,c040) )</t>
  </si>
  <si>
    <t>Total capital (as a percentage of risk exposure amount) - transitional definition</t>
  </si>
  <si>
    <t>CA3 {5}</t>
  </si>
  <si>
    <t>Total capital (as a percentage of risk exposure amount) as if IFRS 9 or analogous ECLs transitional arrangements had not been applied</t>
  </si>
  <si>
    <t>(C 01.00 (r010,c010)  - C 05.01 (r440,c010) 
- C 05.01 (r440,c020) - C 05.01 (r440,c030) )
 / (C 02.00 (r010,c010) - C 05.01 (r440,c040) )</t>
  </si>
  <si>
    <t xml:space="preserve"> Leverage ratio</t>
  </si>
  <si>
    <t>Leverage ratio total exposure measure - using a transitional definition of Tier 1 capital</t>
  </si>
  <si>
    <t xml:space="preserve">C 47.00 (r300,c010) </t>
  </si>
  <si>
    <t>Article 429 of the CRR; Delegated Regulation (EU) 2015/62 of 10 October 2014 amending CRR</t>
  </si>
  <si>
    <t>Leverage ratio - using a transitional definition of Tier 1 capital</t>
  </si>
  <si>
    <t xml:space="preserve">C 47.00 (r340,c010) </t>
  </si>
  <si>
    <t>Leverage ratio</t>
  </si>
  <si>
    <t>A.1</t>
  </si>
  <si>
    <t>Tier 1 capital - transitional definition</t>
  </si>
  <si>
    <t xml:space="preserve">C 47.00 (r320,c010) </t>
  </si>
  <si>
    <t>A.2</t>
  </si>
  <si>
    <t>Tier 1 capital - fully phased-in definition</t>
  </si>
  <si>
    <t xml:space="preserve">C 47.00 (r310,c010) </t>
  </si>
  <si>
    <t>B.1</t>
  </si>
  <si>
    <t>Total leverage ratio exposures - using a transitional definition of Tier 1 capital</t>
  </si>
  <si>
    <t>B.2</t>
  </si>
  <si>
    <t>Total leverage ratio exposures - using a fully phased-in definition of Tier 1 capital</t>
  </si>
  <si>
    <t xml:space="preserve">C 47.00 (r290,c010) </t>
  </si>
  <si>
    <t>C.1</t>
  </si>
  <si>
    <t>C.2</t>
  </si>
  <si>
    <t>Leverage ratio - using a fully phased-in definition of Tier 1 capital</t>
  </si>
  <si>
    <t xml:space="preserve">C 47.00 (r330,c010) </t>
  </si>
  <si>
    <t xml:space="preserve"> </t>
  </si>
  <si>
    <t>Capital</t>
  </si>
  <si>
    <t xml:space="preserve">OWN FUNDS
Transitional period
</t>
  </si>
  <si>
    <t>A</t>
  </si>
  <si>
    <t>OWN FUNDS</t>
  </si>
  <si>
    <t>COMMON EQUITY TIER 1 CAPITAL (net of deductions and after applying transitional adjustments)</t>
  </si>
  <si>
    <t>A.1.1</t>
  </si>
  <si>
    <t>Capital instruments eligible as CET1 Capital (including share premium and net own capital instruments)</t>
  </si>
  <si>
    <t xml:space="preserve">C 01.00 (r030,c010) </t>
  </si>
  <si>
    <t>Articles 26(1) points (a) and (b), 27 to 29, 36(1) point (f) and 42 of CRR</t>
  </si>
  <si>
    <t>A.1.2</t>
  </si>
  <si>
    <t>Retained earnings</t>
  </si>
  <si>
    <t xml:space="preserve">C 01.00 (r130,c010) </t>
  </si>
  <si>
    <t>Articles 26(1) point (c), 26(2) and 36 (1) points (a) and (l) of CRR</t>
  </si>
  <si>
    <t>A.1.3</t>
  </si>
  <si>
    <t>Accumulated other comprehensive income</t>
  </si>
  <si>
    <t xml:space="preserve">C 01.00 (r180,c010) </t>
  </si>
  <si>
    <t>Articles 4(100), 26(1) point (d) and  36 (1) point (l) of CRR</t>
  </si>
  <si>
    <t>A.1.4</t>
  </si>
  <si>
    <t>Other Reserves</t>
  </si>
  <si>
    <t xml:space="preserve">C 01.00 (r200,c010) </t>
  </si>
  <si>
    <t>Articles 4(117) and 26(1) point (e) of CRR</t>
  </si>
  <si>
    <t>A.1.5</t>
  </si>
  <si>
    <t>Funds for general banking risk</t>
  </si>
  <si>
    <t xml:space="preserve">C 01.00 (r210,c010) </t>
  </si>
  <si>
    <t xml:space="preserve">Articles 4(112), 26(1) point (f) and  36 (1) point (l) of CRR </t>
  </si>
  <si>
    <t>A.1.6</t>
  </si>
  <si>
    <t>Minority interest given recognition in CET1 capital</t>
  </si>
  <si>
    <t xml:space="preserve">C 01.00 (r230,c010) </t>
  </si>
  <si>
    <t>Article 84 of CRR</t>
  </si>
  <si>
    <t>A.1.7</t>
  </si>
  <si>
    <t>Adjustments to CET1 due to prudential filters</t>
  </si>
  <si>
    <t xml:space="preserve">C 01.00 (r250,c010) </t>
  </si>
  <si>
    <t>Articles 32 to 35 of and  36 (1) point (l) of CRR</t>
  </si>
  <si>
    <t>A.1.8</t>
  </si>
  <si>
    <t xml:space="preserve">(-) Intangible assets (including Goodwill) </t>
  </si>
  <si>
    <t xml:space="preserve">C 01.00 (r300,c010) + C 01.00 (r340,c010) </t>
  </si>
  <si>
    <t>Articles 4(113), 36(1) point (b) and 37 of CRR. Articles 4(115), 36(1) point (b) and 37 point (a) of CCR</t>
  </si>
  <si>
    <t>A.1.9</t>
  </si>
  <si>
    <t xml:space="preserve">(-) DTAs that rely on future profitability and do not arise from temporary differences net of associated DTLs </t>
  </si>
  <si>
    <t xml:space="preserve">C 01.00 (r370,c010) </t>
  </si>
  <si>
    <t>Articles 36(1) point (c) and 38 of CRR</t>
  </si>
  <si>
    <t>A.1.10</t>
  </si>
  <si>
    <t>(-) IRB shortfall of credit risk adjustments to expected losses</t>
  </si>
  <si>
    <t xml:space="preserve">C 01.00 (r380,c010) </t>
  </si>
  <si>
    <t>Articles 36(1) point (d), 40 and 159 of CRR</t>
  </si>
  <si>
    <t>A.1.11</t>
  </si>
  <si>
    <t>(-) Defined benefit pension fund assets</t>
  </si>
  <si>
    <t xml:space="preserve">C 01.00 (r390,c010) </t>
  </si>
  <si>
    <t>Articles 4(109), 36(1) point (e) and 41 of CRR</t>
  </si>
  <si>
    <t>A.1.12</t>
  </si>
  <si>
    <t>(-) Reciprocal cross holdings in CET1 Capital</t>
  </si>
  <si>
    <t xml:space="preserve">C 01.00 (r430,c010) </t>
  </si>
  <si>
    <t>Articles 4(122), 36(1) point (g) and 44 of CRR</t>
  </si>
  <si>
    <t>A.1.13</t>
  </si>
  <si>
    <t>(-) Excess deduction from AT1 items over AT1 Capital</t>
  </si>
  <si>
    <t xml:space="preserve">C 01.00 (r440,c010) </t>
  </si>
  <si>
    <t>Article 36(1) point (j) of CRR</t>
  </si>
  <si>
    <t>A.1.14</t>
  </si>
  <si>
    <t>(-) Deductions related to assets which can alternatively be subject to a 1.250% risk weight</t>
  </si>
  <si>
    <t xml:space="preserve">C 01.00 (r450,c010) + C 01.00 (r460,c010) + C 01.00 (r470,c010)  + C 01.00 (r471,c010)+ C 01.00 (r472,c010) </t>
  </si>
  <si>
    <t>Articles 4(36), 36(1) point (k) (i) and 89 to 91 of CRR; Articles 36(1) point (k) (ii), 243(1) point (b), 244(1) point (b) and 258 of CRR; Articles 36(1) point k) (iii)  and 379(3) of CRR; Articles 36(1) point k) (iv)  and 153(8) of CRR and Articles 36(1) point k) (v)  and 155(4) of CRR.</t>
  </si>
  <si>
    <t>A.1.14.1</t>
  </si>
  <si>
    <t xml:space="preserve">  Of which: from securitisation positions (-)</t>
  </si>
  <si>
    <t xml:space="preserve">C 01.00 (r460,c010) </t>
  </si>
  <si>
    <t>Articles 36(1) point (k) (ii), 243(1) point (b), 244(1) point (b) and 258 of CRR</t>
  </si>
  <si>
    <t>A.1.15</t>
  </si>
  <si>
    <t>(-) Holdings of CET1 capital instruments of financial sector entities where the institiution does not have a significant investment</t>
  </si>
  <si>
    <t xml:space="preserve">C 01.00 (r480,c010) </t>
  </si>
  <si>
    <t>Articles 4(27), 36(1) point (h); 43 to 46, 49 (2) and (3)  and 79 of CRR</t>
  </si>
  <si>
    <t>A.1.16</t>
  </si>
  <si>
    <t>(-) Deductible DTAs that rely on future profitability and arise from temporary differences</t>
  </si>
  <si>
    <t xml:space="preserve">C 01.00 (r490,c010) </t>
  </si>
  <si>
    <t>Articles 36(1) point (c) and 38; Articles 48(1) point (a) and 48(2) of CRR</t>
  </si>
  <si>
    <t>A.1.17</t>
  </si>
  <si>
    <t>(-) Holdings of CET1 capital instruments of financial sector entities where the institiution has a significant investment</t>
  </si>
  <si>
    <t xml:space="preserve">C 01.00 (r500,c010) </t>
  </si>
  <si>
    <t>Articles 4(27); 36(1) point (i); 43, 45; 47; 48(1) point (b); 49(1) to (3) and 79 of CRR</t>
  </si>
  <si>
    <t>A.1.18</t>
  </si>
  <si>
    <t xml:space="preserve">(-) Amount exceding the 17.65% threshold </t>
  </si>
  <si>
    <t xml:space="preserve">C 01.00 (r510,c010) </t>
  </si>
  <si>
    <t>Article 48 of CRR</t>
  </si>
  <si>
    <t>A.1.19</t>
  </si>
  <si>
    <t>(-) Additional deductions of CET1 Capital due to Article 3 CRR</t>
  </si>
  <si>
    <t xml:space="preserve">C 01.00 (r524,c010) </t>
  </si>
  <si>
    <t>Article 3 CRR</t>
  </si>
  <si>
    <t>A.1.20</t>
  </si>
  <si>
    <t>CET1 capital elements or deductions - other</t>
  </si>
  <si>
    <t xml:space="preserve">C 01.00 (r529,c010) </t>
  </si>
  <si>
    <t>A.1.21</t>
  </si>
  <si>
    <t>Transitional adjustments</t>
  </si>
  <si>
    <t>CA1 {1.1.1.6 + 1.1.1.8 + 1.1.1.26}</t>
  </si>
  <si>
    <t>A.1.21.1</t>
  </si>
  <si>
    <t>Transitional adjustments due to grandfathered CET1 Capital instruments (+/-)</t>
  </si>
  <si>
    <t xml:space="preserve">C 01.00 (r220,c010) </t>
  </si>
  <si>
    <t>Articles 483(1) to (3), and 484 to 487 of CRR</t>
  </si>
  <si>
    <t>A.1.21.2</t>
  </si>
  <si>
    <t>Transitional adjustments due to additional minority interests (+/-)</t>
  </si>
  <si>
    <t xml:space="preserve">C 01.00 (r240,c010) </t>
  </si>
  <si>
    <t>Articles 479 and 480 of CRR</t>
  </si>
  <si>
    <t>A.1.21.3</t>
  </si>
  <si>
    <t>Other transitional adjustments to CET1 Capital (+/-)</t>
  </si>
  <si>
    <t>C 01.00 (r520,c010)</t>
  </si>
  <si>
    <t>Articles 469 to 472, 478 and 481 of CRR</t>
  </si>
  <si>
    <t>ADDITIONAL TIER 1 CAPITAL (net of deductions and after transitional adjustments)</t>
  </si>
  <si>
    <t xml:space="preserve">C 01.00 (r530,c010) </t>
  </si>
  <si>
    <t>Article 61 of CRR</t>
  </si>
  <si>
    <t>A.2.1</t>
  </si>
  <si>
    <t>Additional Tier 1 Capital instruments</t>
  </si>
  <si>
    <t>C 01.00 (r540,c010) + C 01.00 (r670,c010)</t>
  </si>
  <si>
    <t>A.2.2</t>
  </si>
  <si>
    <t>(-) Excess deduction from T2 items over T2 capital</t>
  </si>
  <si>
    <t>C 01.00 (r720,c010)</t>
  </si>
  <si>
    <t>A.2.3</t>
  </si>
  <si>
    <t>Other Additional Tier 1 Capital components and deductions</t>
  </si>
  <si>
    <t>C 01.00 (r690,c010) + C 01.00 (r700,c010) + C 01.00 (r710,c010)  + C 01.00 (r740,c010) + C 01.00 (r744,c010) + C 01.00 (r748,c010)</t>
  </si>
  <si>
    <t>A.2.4</t>
  </si>
  <si>
    <t>Additional Tier 1 transitional adjustments</t>
  </si>
  <si>
    <t>C 01.00 (r660,c010) + C 01.00 (r680,c010) + C 01.00 (r730,c010)</t>
  </si>
  <si>
    <t>A.3</t>
  </si>
  <si>
    <t>TIER 1 CAPITAL (net of deductions and after transitional adjustments)</t>
  </si>
  <si>
    <t>A.4</t>
  </si>
  <si>
    <t>TIER 2 CAPITAL (net of deductions and after transitional adjustments)</t>
  </si>
  <si>
    <t xml:space="preserve">C 01.00 (r750,c010) </t>
  </si>
  <si>
    <t>Article 71 of CRR</t>
  </si>
  <si>
    <t>A.4.1</t>
  </si>
  <si>
    <t>Tier 2 Capital instruments</t>
  </si>
  <si>
    <t>C 01.00 (r760,c010) + C 01.00 (r890,c010)</t>
  </si>
  <si>
    <t>A.4.2</t>
  </si>
  <si>
    <t>Other Tier 2 Capital components and deductions</t>
  </si>
  <si>
    <t>C 01.00 (r910,c010) + C 01.00 (r920,c010) + C 01.00 (r930,c010) + C 01.00 (r940,c010) + C 01.00 (r950,c010) + C 01.00 (r970,c010) + C 01.00 (r974,c010) + C 01.00 (r978,c010)</t>
  </si>
  <si>
    <t>A.4.3</t>
  </si>
  <si>
    <t>Tier 2 transitional adjustments</t>
  </si>
  <si>
    <t>C 01.00 (r880,c010) + C 01.00 (r900,c010) + C 01.00 (r960,c010)</t>
  </si>
  <si>
    <t>OWN FUNDS REQUIREMENTS</t>
  </si>
  <si>
    <t>B</t>
  </si>
  <si>
    <t>TOTAL RISK EXPOSURE AMOUNT</t>
  </si>
  <si>
    <t xml:space="preserve">  Of which: Transitional adjustments included</t>
  </si>
  <si>
    <t>C 05.01 (r010;c040)</t>
  </si>
  <si>
    <t>CAPITAL RATIOS (%)
Transitional period</t>
  </si>
  <si>
    <t>COMMON EQUITY TIER 1 CAPITAL RATIO (transitional period)</t>
  </si>
  <si>
    <t>TIER 1 CAPITAL RATIO (transitional period)</t>
  </si>
  <si>
    <t>C.3</t>
  </si>
  <si>
    <t>TOTAL CAPITAL RATIO (transitional period)</t>
  </si>
  <si>
    <t>CET1 Capital
Fully loaded</t>
  </si>
  <si>
    <t>D</t>
  </si>
  <si>
    <t>COMMON EQUITY TIER 1 CAPITAL (fully loaded)</t>
  </si>
  <si>
    <t>[A.1-A.1.13-A.1.21+MIN(A.2+A.1.13-A.2.2-A.2.4+MIN(A.4+A.2.2-A.4.3,0),0)]</t>
  </si>
  <si>
    <r>
      <t>CET1 RATIO (%)
Fully loaded</t>
    </r>
    <r>
      <rPr>
        <b/>
        <vertAlign val="superscript"/>
        <sz val="12"/>
        <color theme="0"/>
        <rFont val="Tahoma"/>
        <family val="2"/>
      </rPr>
      <t>1</t>
    </r>
  </si>
  <si>
    <t>E</t>
  </si>
  <si>
    <t>COMMON EQUITY TIER 1 CAPITAL RATIO (fully loaded)</t>
  </si>
  <si>
    <t>[D]/[B-B.1]</t>
  </si>
  <si>
    <t>Memo items</t>
  </si>
  <si>
    <t>F</t>
  </si>
  <si>
    <t xml:space="preserve">   Adjustments to CET1 due to IFRS 9 transitional arrangements</t>
  </si>
  <si>
    <t xml:space="preserve">C 05.01 (r440,c010) </t>
  </si>
  <si>
    <t xml:space="preserve">   Adjustments to AT1 due to IFRS 9 transitional arrangements</t>
  </si>
  <si>
    <t xml:space="preserve">C 05.01 (r440,c020) </t>
  </si>
  <si>
    <t xml:space="preserve">   Adjustments to T2 due to IFRS 9 transitional arrangements</t>
  </si>
  <si>
    <t xml:space="preserve">C 05.01 (r440,c030) </t>
  </si>
  <si>
    <t xml:space="preserve">   Adjustments included in RWAs due to IFRS 9 transitional arrangements</t>
  </si>
  <si>
    <t xml:space="preserve">C 05.01 (r440,c040) </t>
  </si>
  <si>
    <t>(1)The fully loaded CET1 ratio is an estimate calculated based on bank’s supervisory reporting. Therefore, any capital instruments that are not eligible from a regulatory point of view at the reporting date are not taken into account in this calculation.</t>
  </si>
  <si>
    <t xml:space="preserve">      Fully loaded CET1 capital ratio estimation is based on the formulae stated in column “COREP CODE” – please note that this might lead to differences to fully loaded CET1 capital ratios published by the participating banks e.g. in their Pillar 3 disclosure</t>
  </si>
  <si>
    <t>Overview of Risk exposure amounts</t>
  </si>
  <si>
    <t>RWAs</t>
  </si>
  <si>
    <t>Credit risk (excluding CCR and Securitisations)</t>
  </si>
  <si>
    <t>C 02.00 (r040, c010) -[C 07.00 (r090, c220, s001) + C 07.00 (r110, c220, s001)+ C 07.00 (r130, c220, s001) + C 08.01 (r040, c260, s001) + C 08.01 (r050, c260, s001) + C 08.01 (r060, c260, s001) +  C 08.01 (r040, c260, s002) +   C 08.01 (r050, c260, s002,) +   C 08.01 (r060, c260, s002)]-[ C 02.00 (R220, c010) + C 02.00 (R430, c010)] - C 02.00 (R460, c010)]</t>
  </si>
  <si>
    <t xml:space="preserve">Of which the standardised approach </t>
  </si>
  <si>
    <t>C 02.00 (r060, c010)-[C 07.00 (r090, c220, s001) + C 07.00 (r110, c220, s001)+ C 07.00 (r130, c220, s001)]</t>
  </si>
  <si>
    <t xml:space="preserve">Of which the foundation IRB (FIRB) approach </t>
  </si>
  <si>
    <t>C 02.00 (R250, c010) - [C 08.01 (r040, c260, s002) + C 08.01 (r050, c260, s002) + C 08.01 (r060, c260, s002)]</t>
  </si>
  <si>
    <t xml:space="preserve">Of which the advanced IRB (AIRB) approach </t>
  </si>
  <si>
    <t>C 02.00 (R310, c010) - [C 08.01 (r040, c260, s001) + C 08.01 (r050, c260, s001) +   C 08.01 (r060, c260, s001)]</t>
  </si>
  <si>
    <t>Of which equity IRB</t>
  </si>
  <si>
    <t>C 02.00 (R420, c010)</t>
  </si>
  <si>
    <t>Counterparty credit risk (CCR, excluding CVA)</t>
  </si>
  <si>
    <t>C 07.00 (r090, c220, s001) + C 07.00 (r110, c220, s001)+ C 07.00 (r130, c220, s001) + C 08.01 (r040, c260, s001) + C 08.01 (r050, c260, s001) + C 08.01 (r060, c260, s001) +  C 08.01 (r040, c260, s002) +   C 08.01 (r050, c260, s002,) +   C 08.01 (r060, c260, s002) + C 02.00 (R460, c010)]</t>
  </si>
  <si>
    <t>Credit valuation adjustment - CVA</t>
  </si>
  <si>
    <t>C 02.00 (R640, c010)</t>
  </si>
  <si>
    <t xml:space="preserve">Settlement risk </t>
  </si>
  <si>
    <t>C 02.00 (R490, c010)</t>
  </si>
  <si>
    <t>Securitisation exposures in the banking book (after the cap)</t>
  </si>
  <si>
    <t>C 02.00 (R770, c010) + C 02.00 (R220, c010) + C 02.00 (R430, c010)</t>
  </si>
  <si>
    <t>Position, foreign exchange and commodities risks (Market risk)</t>
  </si>
  <si>
    <t>C 02.00 (R520, c010) + C 02.00 (R910, c010)</t>
  </si>
  <si>
    <t>C 02.00 (R530, c010)</t>
  </si>
  <si>
    <t xml:space="preserve">Of which IMA </t>
  </si>
  <si>
    <t>C 02.00 (R580, c010)</t>
  </si>
  <si>
    <t>Of which securitisations and resecuritisations in the trading book</t>
  </si>
  <si>
    <t>C 19.00_010_610*12.5+C 20.00_010_450*12.5+MAX(C 24.00_010_090,C 24.00_010_100,C 24.00_010_110)*12.5+C 02.00_910_010</t>
  </si>
  <si>
    <t>Large exposures in the trading book</t>
  </si>
  <si>
    <t>C 02.00 (R680, c010)</t>
  </si>
  <si>
    <t xml:space="preserve">Operational risk </t>
  </si>
  <si>
    <t>C 02.00 (R590, c010)</t>
  </si>
  <si>
    <t xml:space="preserve">Of which basic indicator approach </t>
  </si>
  <si>
    <t>C 02.00 (R600, c010)</t>
  </si>
  <si>
    <t xml:space="preserve">Of which standardised approach </t>
  </si>
  <si>
    <t>C 02.00 (R610, c010)</t>
  </si>
  <si>
    <t xml:space="preserve">Of which advanced measurement approach </t>
  </si>
  <si>
    <t>C 02.00 (R620, c010)</t>
  </si>
  <si>
    <t>Other risk exposure amounts</t>
  </si>
  <si>
    <t>C 02.00 (R630, c010) + C 02.00 (R690, c010) - C 02.00 (R770, c010) - C 02.00 (R910, c010)</t>
  </si>
  <si>
    <t>Total</t>
  </si>
  <si>
    <t>P&amp;L</t>
  </si>
  <si>
    <t>(mln EUR)</t>
  </si>
  <si>
    <t>Interest income</t>
  </si>
  <si>
    <t>Of which debt securities income</t>
  </si>
  <si>
    <t>Of which loans and advances income</t>
  </si>
  <si>
    <t>Interest expenses</t>
  </si>
  <si>
    <t>(Of which deposits expenses)</t>
  </si>
  <si>
    <t>(Of which debt securities issued expenses)</t>
  </si>
  <si>
    <t>(Expenses on share capital repayable on demand)</t>
  </si>
  <si>
    <t>Dividend income</t>
  </si>
  <si>
    <t>Net Fee and commission income</t>
  </si>
  <si>
    <t>Gains or (-) losses on derecognition of financial assets and liabilities not measured at fair value through profit or loss, and of non financial assets, net</t>
  </si>
  <si>
    <t>Gains or (-) losses on financial assets and liabilities held for trading, net</t>
  </si>
  <si>
    <t>Gains or (-) losses on financial assets and liabilities at fair value through profit or loss, net</t>
  </si>
  <si>
    <t xml:space="preserve">Gains or (-) losses from hedge accounting, net </t>
  </si>
  <si>
    <t>Exchange differences [gain or (-) loss], net</t>
  </si>
  <si>
    <t>Net other operating income /(expenses)</t>
  </si>
  <si>
    <t>TOTAL OPERATING INCOME, NET</t>
  </si>
  <si>
    <t>(Administrative expenses)</t>
  </si>
  <si>
    <t>(Depreciation)</t>
  </si>
  <si>
    <t>Modification gains or (-) losses, net</t>
  </si>
  <si>
    <t>(Provisions or (-) reversal of provisions)</t>
  </si>
  <si>
    <t>(Commitments and guarantees given)</t>
  </si>
  <si>
    <t>(Other provisions)</t>
  </si>
  <si>
    <r>
      <t>Of which pending legal issues and tax litigation</t>
    </r>
    <r>
      <rPr>
        <vertAlign val="superscript"/>
        <sz val="11"/>
        <color theme="0"/>
        <rFont val="Tahoma"/>
        <family val="2"/>
      </rPr>
      <t>1</t>
    </r>
  </si>
  <si>
    <r>
      <t>Of which restructuring</t>
    </r>
    <r>
      <rPr>
        <vertAlign val="superscript"/>
        <sz val="11"/>
        <color theme="0"/>
        <rFont val="Tahoma"/>
        <family val="2"/>
      </rPr>
      <t>1</t>
    </r>
  </si>
  <si>
    <r>
      <t>(Increases or (-) decreases of the fund for general banking risks, net)</t>
    </r>
    <r>
      <rPr>
        <vertAlign val="superscript"/>
        <sz val="11"/>
        <color theme="0"/>
        <rFont val="Tahoma"/>
        <family val="2"/>
      </rPr>
      <t>2</t>
    </r>
  </si>
  <si>
    <t>(Impairment or (-) reversal of impairment on financial assets not measured at fair value through profit or loss)</t>
  </si>
  <si>
    <t>(Financial assets at fair value through other comprehensive income)</t>
  </si>
  <si>
    <t>(Financial assets at amortised cost)</t>
  </si>
  <si>
    <t>(Impairment or (-) reversal of impairment of investments in subsidaries, joint ventures and associates and on non-financial assets)</t>
  </si>
  <si>
    <t>(of which Goodwill)</t>
  </si>
  <si>
    <t>Negative goodwill recognised in profit or loss</t>
  </si>
  <si>
    <t>Share of the profit or (-) loss of investments in subsidaries, joint ventures and associates</t>
  </si>
  <si>
    <t xml:space="preserve">Profit or (-) loss from non-current assets and disposal groups classified as held for sale not qualifying as discontinued operations    </t>
  </si>
  <si>
    <t>PROFIT OR (-) LOSS BEFORE TAX FROM CONTINUING OPERATIONS</t>
  </si>
  <si>
    <t>PROFIT OR (-) LOSS AFTER TAX FROM CONTINUING OPERATIONS</t>
  </si>
  <si>
    <t xml:space="preserve">Profit  or (-) loss after tax from discontinued operations    </t>
  </si>
  <si>
    <t>PROFIT OR (-) LOSS FOR THE YEAR</t>
  </si>
  <si>
    <t>Of which attributable to owners of the parent</t>
  </si>
  <si>
    <r>
      <rPr>
        <vertAlign val="superscript"/>
        <sz val="10"/>
        <color theme="1"/>
        <rFont val="Tahoma"/>
        <family val="2"/>
      </rPr>
      <t xml:space="preserve"> (1) </t>
    </r>
    <r>
      <rPr>
        <sz val="10"/>
        <color theme="1"/>
        <rFont val="Tahoma"/>
        <family val="2"/>
      </rPr>
      <t>Information available only as of end of the year</t>
    </r>
  </si>
  <si>
    <r>
      <rPr>
        <vertAlign val="superscript"/>
        <sz val="10"/>
        <rFont val="Arial"/>
        <family val="2"/>
      </rPr>
      <t xml:space="preserve">(2) </t>
    </r>
    <r>
      <rPr>
        <sz val="10"/>
        <rFont val="Arial"/>
        <family val="2"/>
      </rPr>
      <t>For IFRS compliance banks “zero” in cell “Increases or (-) decreases of the fund for general banking risks, net” must be read as “n.a.”</t>
    </r>
  </si>
  <si>
    <t>Total Assets: fair value and impairment distribution</t>
  </si>
  <si>
    <t>References</t>
  </si>
  <si>
    <t>Carrying amount</t>
  </si>
  <si>
    <t>Fair value hierarchy</t>
  </si>
  <si>
    <t>ASSETS:</t>
  </si>
  <si>
    <t>Level 1</t>
  </si>
  <si>
    <t>Level 2</t>
  </si>
  <si>
    <t>Level 3</t>
  </si>
  <si>
    <t>Cash, cash balances at central banks and other demand deposits</t>
  </si>
  <si>
    <t>IAS 1.54 (i)</t>
  </si>
  <si>
    <t xml:space="preserve">Financial assets held for trading </t>
  </si>
  <si>
    <t>IFRS 7.8(a)(ii);IFRS 9.Appendix A</t>
  </si>
  <si>
    <t>Non-trading financial assets mandatorily at fair value through profit or loss</t>
  </si>
  <si>
    <t>IFRS 7.8(a)(ii); IFRS 9.4.1.4</t>
  </si>
  <si>
    <t>Financial assets designated at fair value through profit or loss</t>
  </si>
  <si>
    <t>IFRS 7.8(a)(i); IFRS 9.4.1.5</t>
  </si>
  <si>
    <t>Financial assets at fair value through other comprehensive income</t>
  </si>
  <si>
    <t>IFRS 7.8(h); IFRS 9.4.1.2A</t>
  </si>
  <si>
    <t>Financial assets at amortised cost</t>
  </si>
  <si>
    <t>IFRS 7.8(f); IFRS 9.4.1.2</t>
  </si>
  <si>
    <t>Derivatives – Hedge accounting</t>
  </si>
  <si>
    <t>IFRS 9.6.2.1; Annex V.Part 1.22; Annex V.Part 1.26</t>
  </si>
  <si>
    <t>Fair value changes of the hedged items in portfolio hedge of interest rate risk</t>
  </si>
  <si>
    <t>IAS 39.89A(a); IFRS 9.6.5.8</t>
  </si>
  <si>
    <r>
      <t>Other assets</t>
    </r>
    <r>
      <rPr>
        <vertAlign val="superscript"/>
        <sz val="11"/>
        <color theme="0"/>
        <rFont val="Tahoma"/>
        <family val="2"/>
      </rPr>
      <t>1</t>
    </r>
  </si>
  <si>
    <t>TOTAL ASSETS</t>
  </si>
  <si>
    <t>IAS 1.9(a), IG 6</t>
  </si>
  <si>
    <r>
      <rPr>
        <vertAlign val="superscript"/>
        <sz val="10"/>
        <rFont val="Arial"/>
        <family val="2"/>
      </rPr>
      <t xml:space="preserve">(1) </t>
    </r>
    <r>
      <rPr>
        <sz val="10"/>
        <rFont val="Arial"/>
        <family val="2"/>
      </rPr>
      <t>Portfolios which are nGAAP specific, i.e. which are not applicable for IFRS reporting banks, are considered in the position "Other assets"</t>
    </r>
  </si>
  <si>
    <r>
      <t>Breakdown of financial assets by instrument and by counterparty sector</t>
    </r>
    <r>
      <rPr>
        <vertAlign val="superscript"/>
        <sz val="11"/>
        <color theme="0"/>
        <rFont val="Tahoma"/>
        <family val="2"/>
      </rPr>
      <t>1</t>
    </r>
  </si>
  <si>
    <t>Gross carrying amount</t>
  </si>
  <si>
    <t>Accumulated impairment</t>
  </si>
  <si>
    <r>
      <rPr>
        <b/>
        <sz val="11"/>
        <color indexed="9"/>
        <rFont val="Tahoma"/>
        <family val="2"/>
      </rPr>
      <t xml:space="preserve">Stage 1 </t>
    </r>
    <r>
      <rPr>
        <sz val="11"/>
        <color indexed="9"/>
        <rFont val="Tahoma"/>
        <family val="2"/>
      </rPr>
      <t xml:space="preserve">
Assets without significant increase in credit risk since initial recognition</t>
    </r>
  </si>
  <si>
    <r>
      <rPr>
        <b/>
        <sz val="11"/>
        <color indexed="9"/>
        <rFont val="Tahoma"/>
        <family val="2"/>
      </rPr>
      <t xml:space="preserve">Stage 2 </t>
    </r>
    <r>
      <rPr>
        <sz val="11"/>
        <color indexed="9"/>
        <rFont val="Tahoma"/>
        <family val="2"/>
      </rPr>
      <t xml:space="preserve">
Assets with significant increase in credit risk since initial recognition but not credit-impaired</t>
    </r>
  </si>
  <si>
    <r>
      <rPr>
        <b/>
        <sz val="11"/>
        <color indexed="9"/>
        <rFont val="Tahoma"/>
        <family val="2"/>
      </rPr>
      <t>Stage 3</t>
    </r>
    <r>
      <rPr>
        <sz val="11"/>
        <color indexed="9"/>
        <rFont val="Tahoma"/>
        <family val="2"/>
      </rPr>
      <t xml:space="preserve">
Credit-impaired assets</t>
    </r>
  </si>
  <si>
    <r>
      <rPr>
        <b/>
        <sz val="11"/>
        <color indexed="9"/>
        <rFont val="Tahoma"/>
        <family val="2"/>
      </rPr>
      <t>Stage 1</t>
    </r>
    <r>
      <rPr>
        <sz val="11"/>
        <color indexed="9"/>
        <rFont val="Tahoma"/>
        <family val="2"/>
      </rPr>
      <t xml:space="preserve">
Assets without significant increase in credit risk since initial recognition</t>
    </r>
  </si>
  <si>
    <r>
      <rPr>
        <b/>
        <sz val="11"/>
        <color indexed="9"/>
        <rFont val="Tahoma"/>
        <family val="2"/>
      </rPr>
      <t>Stage 2</t>
    </r>
    <r>
      <rPr>
        <sz val="11"/>
        <color indexed="9"/>
        <rFont val="Tahoma"/>
        <family val="2"/>
      </rPr>
      <t xml:space="preserve">
Assets with significant increase in credit risk since initial recognition but not credit-impaired</t>
    </r>
  </si>
  <si>
    <t>Debt securities</t>
  </si>
  <si>
    <t>Annex V.Part 1.31, 44(b)</t>
  </si>
  <si>
    <t>Loans and advances</t>
  </si>
  <si>
    <t>Annex V.Part 1.32, 44(a)</t>
  </si>
  <si>
    <r>
      <rPr>
        <vertAlign val="superscript"/>
        <sz val="10"/>
        <rFont val="Arial"/>
        <family val="2"/>
      </rPr>
      <t xml:space="preserve">(1) </t>
    </r>
    <r>
      <rPr>
        <sz val="10"/>
        <rFont val="Arial"/>
        <family val="2"/>
      </rPr>
      <t>This table covers IFRS 9 specific information and as such only applies for IFRS reporting banks.</t>
    </r>
  </si>
  <si>
    <t>Breakdown of liabilities</t>
  </si>
  <si>
    <t>LIABILITIES:</t>
  </si>
  <si>
    <t>Financial liabilities held for trading</t>
  </si>
  <si>
    <t>IFRS 7.8 (e) (ii); IFRS 9.BA.6</t>
  </si>
  <si>
    <r>
      <t>Trading financial liabilities</t>
    </r>
    <r>
      <rPr>
        <vertAlign val="superscript"/>
        <sz val="10"/>
        <color theme="0"/>
        <rFont val="Tahoma"/>
        <family val="2"/>
      </rPr>
      <t>1</t>
    </r>
  </si>
  <si>
    <t>Accounting Directive art 8(1)(a),(3),(6)</t>
  </si>
  <si>
    <t>Financial liabilities designated at fair value through profit or loss</t>
  </si>
  <si>
    <t>IFRS 7.8 (e)(i); IFRS 9.4.2.2</t>
  </si>
  <si>
    <t>Financial liabilities measured at amortised cost</t>
  </si>
  <si>
    <t>IFRS 7.8(g); IFRS 9.4.2.1</t>
  </si>
  <si>
    <r>
      <t>Non-trading non-derivative financial liabilities measured at a cost-based method</t>
    </r>
    <r>
      <rPr>
        <vertAlign val="superscript"/>
        <sz val="10"/>
        <color theme="0"/>
        <rFont val="Tahoma"/>
        <family val="2"/>
      </rPr>
      <t>1</t>
    </r>
  </si>
  <si>
    <t>Accounting Directive art 8(3)</t>
  </si>
  <si>
    <t>IFRS 9.6.2.1; Annex V.Part 1.26</t>
  </si>
  <si>
    <t>IAS 39.89A(b), IFRS 9.6.5.8</t>
  </si>
  <si>
    <t>Provisions</t>
  </si>
  <si>
    <t>IAS 37.10; IAS 1.54(l)</t>
  </si>
  <si>
    <t xml:space="preserve">Tax liabilities </t>
  </si>
  <si>
    <t>IAS 1.54(n-o)</t>
  </si>
  <si>
    <t>Share capital repayable on demand</t>
  </si>
  <si>
    <t>IAS 32 IE 33; IFRIC 2; Annex V.Part 2.12</t>
  </si>
  <si>
    <t xml:space="preserve">Other liabilities </t>
  </si>
  <si>
    <t>Annex V.Part 2.13</t>
  </si>
  <si>
    <t>Liabilities included in disposal groups classified as held for sale</t>
  </si>
  <si>
    <t>IAS 1.54 (p); IFRS 5.38, Annex V.Part 2.14</t>
  </si>
  <si>
    <r>
      <t>Haircuts for trading liabilities at fair value</t>
    </r>
    <r>
      <rPr>
        <vertAlign val="superscript"/>
        <sz val="10"/>
        <color theme="0"/>
        <rFont val="Tahoma"/>
        <family val="2"/>
      </rPr>
      <t>1</t>
    </r>
  </si>
  <si>
    <t>Annex V Part 1.29</t>
  </si>
  <si>
    <t>TOTAL LIABILITIES</t>
  </si>
  <si>
    <t>IAS 1.9(b);IG 6</t>
  </si>
  <si>
    <t>(1) Portfolios which are nGAAP specific, i.e. which are not applicable for IFRS reporting banks</t>
  </si>
  <si>
    <t>Breakdown of financial liabilities by instrument and by counterparty sector</t>
  </si>
  <si>
    <t>Derivatives</t>
  </si>
  <si>
    <t>IFRS 9.BA.7(a); CRR Annex II</t>
  </si>
  <si>
    <t>Short positions</t>
  </si>
  <si>
    <t>Equity instruments</t>
  </si>
  <si>
    <t>IAS 32.11; ECB/2013/33 Annex 2.Part 2.4-5</t>
  </si>
  <si>
    <t>Annex V.Part 1.31</t>
  </si>
  <si>
    <t>Deposits</t>
  </si>
  <si>
    <t>Central banks</t>
  </si>
  <si>
    <t xml:space="preserve">Annex V.Part 1.42(a), 44(c) </t>
  </si>
  <si>
    <t>of which: Current accounts / overnight deposits</t>
  </si>
  <si>
    <t>ECB/2013/33 Annex 2.Part 2.9.1</t>
  </si>
  <si>
    <t>General governments</t>
  </si>
  <si>
    <t xml:space="preserve">Annex V.Part 1.42(b), 44(c) </t>
  </si>
  <si>
    <t>Credit institutions</t>
  </si>
  <si>
    <t xml:space="preserve">Annex V.Part 1.42(c),44(c)  </t>
  </si>
  <si>
    <t>Other financial corporations</t>
  </si>
  <si>
    <t xml:space="preserve">Annex V.Part 1.42(d),44(c)  </t>
  </si>
  <si>
    <t>Non-financial corporations</t>
  </si>
  <si>
    <t xml:space="preserve">Annex V.Part 1.42(e), 44(c)    </t>
  </si>
  <si>
    <t>Households</t>
  </si>
  <si>
    <t xml:space="preserve">Annex V.Part 1.42(f), 44(c)  </t>
  </si>
  <si>
    <t>Debt securities issued</t>
  </si>
  <si>
    <t>Annex V.Part 1.37, Part 2.98</t>
  </si>
  <si>
    <t>Of which: Subordinated Debt securities issued</t>
  </si>
  <si>
    <t>Annex V.Part 1.37</t>
  </si>
  <si>
    <t>Other financial liabilities</t>
  </si>
  <si>
    <t>Annex V.Part 1.38-41</t>
  </si>
  <si>
    <t>TOTAL FINANCIAL LIABILITIES</t>
  </si>
  <si>
    <t>Market Risk</t>
  </si>
  <si>
    <t>SA</t>
  </si>
  <si>
    <t>IM</t>
  </si>
  <si>
    <r>
      <t xml:space="preserve">VaR </t>
    </r>
    <r>
      <rPr>
        <b/>
        <i/>
        <sz val="11"/>
        <color theme="0"/>
        <rFont val="Tahoma"/>
        <family val="2"/>
      </rPr>
      <t>(Memorandum item)</t>
    </r>
  </si>
  <si>
    <r>
      <t xml:space="preserve">STRESSED VaR </t>
    </r>
    <r>
      <rPr>
        <b/>
        <i/>
        <sz val="11"/>
        <color theme="0"/>
        <rFont val="Tahoma"/>
        <family val="2"/>
      </rPr>
      <t>(Memorandum item)</t>
    </r>
  </si>
  <si>
    <t>INCREMENTAL DEFAULT AND MIGRATION RISK CAPITAL CHARGE</t>
  </si>
  <si>
    <t>ALL PRICE RISKS CAPITAL CHARGE FOR CTP</t>
  </si>
  <si>
    <t>MULTIPLICATION FACTOR (mc) x AVERAGE OF PREVIOUS 60 WORKING DAYS (VaRavg)</t>
  </si>
  <si>
    <t>PREVIOUS DAY (VaRt-1)</t>
  </si>
  <si>
    <t>MULTIPLICATION FACTOR (ms) x AVERAGE OF PREVIOUS 60 WORKING DAYS (SVaRavg)</t>
  </si>
  <si>
    <t>LATEST AVAILABLE (SVaRt-1)</t>
  </si>
  <si>
    <t>12 WEEKS AVERAGE MEASURE</t>
  </si>
  <si>
    <t>LAST MEASURE</t>
  </si>
  <si>
    <t>FLOOR</t>
  </si>
  <si>
    <t>Traded Debt Instruments</t>
  </si>
  <si>
    <t xml:space="preserve">    Of which: General risk</t>
  </si>
  <si>
    <t xml:space="preserve">    Of which: Specific risk</t>
  </si>
  <si>
    <t>Equities</t>
  </si>
  <si>
    <t>Foreign exchange risk</t>
  </si>
  <si>
    <t>Commodities risk</t>
  </si>
  <si>
    <t>Market risk template does not include CIU positions under the particular approach for position risk in CIUs (Articles 348(1), 350 (3) c) and 364 (2) a) CRR), which instead are included in the RWA OV1 template.</t>
  </si>
  <si>
    <t>Credit Risk - Standardised Approach</t>
  </si>
  <si>
    <t>Standardised Approach</t>
  </si>
  <si>
    <r>
      <t>Original Exposure</t>
    </r>
    <r>
      <rPr>
        <b/>
        <vertAlign val="superscript"/>
        <sz val="11"/>
        <color theme="0"/>
        <rFont val="Tahoma"/>
        <family val="2"/>
      </rPr>
      <t>1</t>
    </r>
  </si>
  <si>
    <r>
      <t xml:space="preserve"> Exposure Value</t>
    </r>
    <r>
      <rPr>
        <b/>
        <vertAlign val="superscript"/>
        <sz val="11"/>
        <color theme="0"/>
        <rFont val="Tahoma"/>
        <family val="2"/>
      </rPr>
      <t>1</t>
    </r>
  </si>
  <si>
    <t>Risk exposure amount</t>
  </si>
  <si>
    <t>Value adjustments and provisions</t>
  </si>
  <si>
    <t>Consolidated data</t>
  </si>
  <si>
    <t>Central governments or central banks</t>
  </si>
  <si>
    <t xml:space="preserve">Regional governments or local authorities </t>
  </si>
  <si>
    <t>Public sector entities</t>
  </si>
  <si>
    <t xml:space="preserve">Multilateral Development Banks </t>
  </si>
  <si>
    <t>International Organisations</t>
  </si>
  <si>
    <t>Institutions</t>
  </si>
  <si>
    <t xml:space="preserve">Corporates </t>
  </si>
  <si>
    <t xml:space="preserve">     of which: SME</t>
  </si>
  <si>
    <t>Retail</t>
  </si>
  <si>
    <t>Secured by mortgages on immovable property</t>
  </si>
  <si>
    <t>Exposures in default</t>
  </si>
  <si>
    <t>Items associated with particularly high risk</t>
  </si>
  <si>
    <t>Covered bonds</t>
  </si>
  <si>
    <t>Claims on institutions and corporates with a ST credit assessment</t>
  </si>
  <si>
    <t>Collective investments undertakings (CIU)</t>
  </si>
  <si>
    <t>Equity</t>
  </si>
  <si>
    <t>Other exposures</t>
  </si>
  <si>
    <r>
      <t xml:space="preserve">Standardised Total </t>
    </r>
    <r>
      <rPr>
        <b/>
        <vertAlign val="superscript"/>
        <sz val="11"/>
        <color theme="0"/>
        <rFont val="Tahoma"/>
        <family val="2"/>
      </rPr>
      <t>2</t>
    </r>
  </si>
  <si>
    <r>
      <rPr>
        <vertAlign val="superscript"/>
        <sz val="10"/>
        <rFont val="Tahoma"/>
        <family val="2"/>
      </rPr>
      <t>(1)</t>
    </r>
    <r>
      <rPr>
        <sz val="10"/>
        <rFont val="Tahoma"/>
        <family val="2"/>
      </rPr>
      <t xml:space="preserve"> Original exposure, unlike Exposure value, is reported before taking into account any effect due to credit conversion factors or credit risk mitigation techniques (e.g. substitution effects). </t>
    </r>
  </si>
  <si>
    <r>
      <rPr>
        <vertAlign val="superscript"/>
        <sz val="10"/>
        <rFont val="Tahoma"/>
        <family val="2"/>
      </rPr>
      <t>(2)</t>
    </r>
    <r>
      <rPr>
        <sz val="10"/>
        <rFont val="Tahoma"/>
        <family val="2"/>
      </rPr>
      <t xml:space="preserve"> Standardised Total does not include the Securitisation position.</t>
    </r>
  </si>
  <si>
    <r>
      <t>Value adjustments and provisions</t>
    </r>
    <r>
      <rPr>
        <b/>
        <vertAlign val="superscript"/>
        <sz val="11"/>
        <color theme="0"/>
        <rFont val="Tahoma"/>
        <family val="2"/>
      </rPr>
      <t>2</t>
    </r>
  </si>
  <si>
    <r>
      <t>Standardised Total</t>
    </r>
    <r>
      <rPr>
        <b/>
        <vertAlign val="superscript"/>
        <sz val="11"/>
        <color theme="0"/>
        <rFont val="Tahoma"/>
        <family val="2"/>
      </rPr>
      <t>2</t>
    </r>
  </si>
  <si>
    <r>
      <rPr>
        <vertAlign val="superscript"/>
        <sz val="10"/>
        <rFont val="Tahoma"/>
        <family val="2"/>
      </rPr>
      <t>(2)</t>
    </r>
    <r>
      <rPr>
        <sz val="10"/>
        <rFont val="Tahoma"/>
        <family val="2"/>
      </rPr>
      <t xml:space="preserve"> Total value adjustments and provisions per country of counterparty excludes those for securitisation exposures, additional valuation adjustments (AVAs) and other own funds reductions related to the</t>
    </r>
  </si>
  <si>
    <t xml:space="preserve"> exposures, but includes general credit risk adjustments.</t>
  </si>
  <si>
    <t>Credit Risk - IRB Approach</t>
  </si>
  <si>
    <t>IRB Approach</t>
  </si>
  <si>
    <t>Of which: defaulted</t>
  </si>
  <si>
    <t>Central banks and central governments</t>
  </si>
  <si>
    <t>Corporates</t>
  </si>
  <si>
    <t>Corporates - Of Which: Specialised Lending</t>
  </si>
  <si>
    <t>Corporates - Of Which: SME</t>
  </si>
  <si>
    <t>Retail - Secured on real estate property</t>
  </si>
  <si>
    <t>Retail - Secured on real estate property - Of Which: SME</t>
  </si>
  <si>
    <t>Retail - Secured on real estate property - Of Which: non-SME</t>
  </si>
  <si>
    <t>Retail - Qualifying Revolving</t>
  </si>
  <si>
    <t>Retail - Other Retail</t>
  </si>
  <si>
    <t>Retail - Other Retail - Of Which: SME</t>
  </si>
  <si>
    <t>Retail - Other Retail - Of Which: non-SME</t>
  </si>
  <si>
    <t>=</t>
  </si>
  <si>
    <t>Other non credit-obligation assets</t>
  </si>
  <si>
    <r>
      <t>IRB Total</t>
    </r>
    <r>
      <rPr>
        <b/>
        <vertAlign val="superscript"/>
        <sz val="11"/>
        <color theme="0"/>
        <rFont val="Tahoma"/>
        <family val="2"/>
      </rPr>
      <t>2</t>
    </r>
  </si>
  <si>
    <t xml:space="preserve">(1) Original exposure, unlike Exposure value, is reported before taking into account any effect due to credit conversion factors or credit risk mitigation techniques (e.g. substitution effects). </t>
  </si>
  <si>
    <t>(2) IRB Total does not include the Securitisation position.</t>
  </si>
  <si>
    <t>IRB Total</t>
  </si>
  <si>
    <t xml:space="preserve"> General governments exposures by country of the counterparty </t>
  </si>
  <si>
    <t>Direct exposures</t>
  </si>
  <si>
    <t>Risk weighted exposure amount</t>
  </si>
  <si>
    <t>On balance sheet</t>
  </si>
  <si>
    <t xml:space="preserve">Off balance sheet </t>
  </si>
  <si>
    <t>Residual Maturity</t>
  </si>
  <si>
    <t>Country / Region</t>
  </si>
  <si>
    <t>Total gross carrying amount of non-derivative financial assets</t>
  </si>
  <si>
    <t>Total carrying amount of non-derivative financial assets (net of short positions)</t>
  </si>
  <si>
    <t xml:space="preserve">Derivatives with positive fair value </t>
  </si>
  <si>
    <t>Derivatives with negative fair value</t>
  </si>
  <si>
    <t>Off-balance sheet exposures</t>
  </si>
  <si>
    <t>Nominal</t>
  </si>
  <si>
    <t>of which: loans and advances</t>
  </si>
  <si>
    <t>of which: Financial assets held for trading</t>
  </si>
  <si>
    <t>of which: Financial assets designated at fair value through profit or loss</t>
  </si>
  <si>
    <t>of which: Financial assets at fair value through other comprehensive income</t>
  </si>
  <si>
    <t>of which: Financial assets at amortised cost</t>
  </si>
  <si>
    <t>Notional amount</t>
  </si>
  <si>
    <t>[ 0 - 3M [</t>
  </si>
  <si>
    <t>Austria</t>
  </si>
  <si>
    <t>[ 3M - 1Y [</t>
  </si>
  <si>
    <t>[ 1Y - 2Y [</t>
  </si>
  <si>
    <t>[ 2Y - 3Y [</t>
  </si>
  <si>
    <t>[3Y - 5Y [</t>
  </si>
  <si>
    <t>[5Y - 10Y [</t>
  </si>
  <si>
    <t>[10Y - more</t>
  </si>
  <si>
    <t>Belgium</t>
  </si>
  <si>
    <t>Bulgaria</t>
  </si>
  <si>
    <t>Cyprus</t>
  </si>
  <si>
    <t>Czech Republic</t>
  </si>
  <si>
    <t>Denmark</t>
  </si>
  <si>
    <t>Estonia</t>
  </si>
  <si>
    <t>Finland</t>
  </si>
  <si>
    <t>France</t>
  </si>
  <si>
    <t>Germany</t>
  </si>
  <si>
    <t>Croatia</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</si>
  <si>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</si>
  <si>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</si>
  <si>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</si>
  <si>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</si>
  <si>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</si>
  <si>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</si>
  <si>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</si>
  <si>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</si>
  <si>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</si>
  <si>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</si>
  <si>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</si>
  <si>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</si>
  <si>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</si>
  <si>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</si>
  <si>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</si>
  <si>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</si>
  <si>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</si>
  <si>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Iceland</t>
  </si>
  <si>
    <t>Liechtenstein</t>
  </si>
  <si>
    <t>Norway</t>
  </si>
  <si>
    <t>Australia</t>
  </si>
  <si>
    <t>Canada</t>
  </si>
  <si>
    <t>Hong Kong</t>
  </si>
  <si>
    <t>Japan</t>
  </si>
  <si>
    <t>U.S.</t>
  </si>
  <si>
    <t>China</t>
  </si>
  <si>
    <t>Switzerland</t>
  </si>
  <si>
    <t>Other advanced economies non EEA</t>
  </si>
  <si>
    <t>Other Central and eastern Europe countries non EEA</t>
  </si>
  <si>
    <t>Middle East</t>
  </si>
  <si>
    <t>Latin America and the Caribbean</t>
  </si>
  <si>
    <t>Africa</t>
  </si>
  <si>
    <t>Others</t>
  </si>
  <si>
    <t>Notes and definitions</t>
  </si>
  <si>
    <t>Information disclosed in this template is sourced from COREP template C 33, introduced with the reporting framework 2.7, applicable for reports as of 31 march 2018.</t>
  </si>
  <si>
    <t xml:space="preserve">(1) Information on sovereign exposures is only available for institutions that have sovereign exposures of at least 1% of total “Debt securities and loans receivables”. Country of breakdown is only available for institutions that hold non-domestic sovereign exposures of 10% or more compared to total sovereign exposures. Where the latter threshold is not met, information is disclosed through the aggregate "Others".      </t>
  </si>
  <si>
    <t xml:space="preserve">(2) The exposures reported cover only exposures to central, regional and local governments on immediate borrower basis, and do not include exposures to other counterparts with full or partial government guarantees </t>
  </si>
  <si>
    <t xml:space="preserve">(3) The banks disclose the exposures in the "Financial assets held for trading" portfolio after offsetting the cash short positions having the same maturities. </t>
  </si>
  <si>
    <t>(4) The exposures reported include the positions towards counterparts (other than sovereign) on sovereign credit risk (i.e. CDS, financial guarantees) booked in all the accounting portfolio (on-off balance sheet). Irrespective of the denomination and or accounting classification of the positions</t>
  </si>
  <si>
    <t xml:space="preserve">          the economic substance over the form must be used as a criteria for the identification of the exposures to be included in this column. This item does not include exposures to counterparts (other than sovereign) with full or partial government guarantees by central, regional and local governments</t>
  </si>
  <si>
    <r>
      <t>(5)</t>
    </r>
    <r>
      <rPr>
        <vertAlign val="superscript"/>
        <sz val="9"/>
        <rFont val="Tahoma"/>
        <family val="2"/>
      </rPr>
      <t xml:space="preserve"> </t>
    </r>
    <r>
      <rPr>
        <sz val="9"/>
        <rFont val="Tahoma"/>
        <family val="2"/>
      </rPr>
      <t>Residual countries not reported separately in the Transparency exercise</t>
    </r>
  </si>
  <si>
    <r>
      <rPr>
        <u/>
        <sz val="9"/>
        <rFont val="Tahoma"/>
        <family val="2"/>
      </rPr>
      <t>Regions</t>
    </r>
    <r>
      <rPr>
        <sz val="9"/>
        <rFont val="Tahoma"/>
        <family val="2"/>
      </rPr>
      <t>:</t>
    </r>
  </si>
  <si>
    <t>Other advanced non EEA: Israel, Korea, New Zealand,  Russia, San Marino, Singapore and Taiwan.</t>
  </si>
  <si>
    <t>Other CEE non EEA: Albania, Bosnia and Herzegovina, FYR Macedonia, Montenegro, Serbia and Turkey.</t>
  </si>
  <si>
    <t>Middle East: Bahrain, Djibouti, Iran, Iraq, Jordan, Kuwait, Lebanon, Libya, Oman, Qatar, Saudi Arabia, Sudan, Syria, United Arab Emirates and Yemen.</t>
  </si>
  <si>
    <t>Latin America: Argentina, Belize, Bolivia, Brazil, Chile, Colombia, Costa Rica, Dominica, Dominican Republic, Ecuador, El Salvador, Grenada, Guatemala, Guyana, Haiti, Honduras, Jamaica, Mexico, Nicaragua, Panama, Paraguay, Peru, St. Kitts and Nevis, St. Lucia, St. Vincent and the Grenadines, Suriname, Trinidad and Tobago, Uruguay, Venezuela,Antigua And Barbuda, Aruba, Bahamas, Barbados, Cayman Islands, Cuba, French Guiana, Guadeloupe, Martinique, Puerto Rico, Saint Barthélemy, Turks And Caicos Islands, Virgin Islands (British), Virgin Islands (U.S. ).</t>
  </si>
  <si>
    <t>Africa: Algeria, Egypt, Morocco, South Africa, Angola, Benin, Botswana, Burkina Faso, Burundi, Cameroon, Cape Verde, Central African Republic, Chad, Comoros, Congo, Congo, The Democratic Republic Of The, Côte D'Ivoire, Equatorial Guinea, Eritrea, Ethiopia, Gabon, Gambia, Ghana, Guinea, Guinea-Bissau, Kenya, Lesotho, Liberia, Madagascar, Malawi, Mali, Mauritius, Mauritania, Mozambique, Namibia, Niger, Nigeria, Rwanda, Sao Tome And Principe, Senegal, Seychelles, Sierra Leone, South Sudan, Swaziland, Tanzania, United Republic Of, Togo, Uganda, Zambia, Zimbabwe and Tunisia.</t>
  </si>
  <si>
    <t>(6) The columns 'Total carrying amount of non-derivative financial assets (net of short positions)' provide information on a net basis, whilst the related 'of which' positions present information on a gross basis.</t>
  </si>
  <si>
    <t>Performing and non-performing exposures</t>
  </si>
  <si>
    <r>
      <t>Accumulated impairment, accumulated changes in fair value due to credit risk and provisions</t>
    </r>
    <r>
      <rPr>
        <b/>
        <vertAlign val="superscript"/>
        <sz val="11"/>
        <color theme="0"/>
        <rFont val="Tahoma"/>
        <family val="2"/>
      </rPr>
      <t>4</t>
    </r>
  </si>
  <si>
    <t>Collaterals and financial guarantees received on non-performing exposures</t>
  </si>
  <si>
    <t>Of which performing but past due &gt;30 days and &lt;=90 days</t>
  </si>
  <si>
    <r>
      <t>Of which non-performing</t>
    </r>
    <r>
      <rPr>
        <b/>
        <vertAlign val="superscript"/>
        <sz val="11"/>
        <color theme="0"/>
        <rFont val="Tahoma"/>
        <family val="2"/>
      </rPr>
      <t>1</t>
    </r>
  </si>
  <si>
    <r>
      <t>On performing exposures</t>
    </r>
    <r>
      <rPr>
        <b/>
        <vertAlign val="superscript"/>
        <sz val="11"/>
        <color theme="0"/>
        <rFont val="Tahoma"/>
        <family val="2"/>
      </rPr>
      <t>2</t>
    </r>
  </si>
  <si>
    <r>
      <t>On non-performing exposures</t>
    </r>
    <r>
      <rPr>
        <b/>
        <vertAlign val="superscript"/>
        <sz val="11"/>
        <color theme="0"/>
        <rFont val="Tahoma"/>
        <family val="2"/>
      </rPr>
      <t>3</t>
    </r>
  </si>
  <si>
    <t>Debt securities (including at amortised cost and fair value)</t>
  </si>
  <si>
    <t>Loans and advances(including at amortised cost  and fair value)</t>
  </si>
  <si>
    <t>of which: small and medium-sized enterprises at amortised cost</t>
  </si>
  <si>
    <t>DEBT INSTRUMENTS other than HFT</t>
  </si>
  <si>
    <t>OFF-BALANCE SHEET EXPOSURES</t>
  </si>
  <si>
    <r>
      <rPr>
        <vertAlign val="superscript"/>
        <sz val="10"/>
        <rFont val="Tahoma"/>
        <family val="2"/>
      </rPr>
      <t xml:space="preserve">(1) </t>
    </r>
    <r>
      <rPr>
        <sz val="10"/>
        <rFont val="Tahoma"/>
        <family val="2"/>
      </rPr>
      <t>For the definition of non-performing exposures please refer to COMMISSION IMPLEMENTING REGULATION (EU) 2015/227 of 9 January 2015, ANNEX V, Part 2-Template related instructions, subtitle 29</t>
    </r>
  </si>
  <si>
    <r>
      <rPr>
        <vertAlign val="superscript"/>
        <sz val="10"/>
        <rFont val="Tahoma"/>
        <family val="2"/>
      </rPr>
      <t>(2)</t>
    </r>
    <r>
      <rPr>
        <sz val="10"/>
        <rFont val="Tahoma"/>
        <family val="2"/>
      </rPr>
      <t xml:space="preserve"> Insitutions report here collective allowances for incurrred but not reported losses (instruments at amortised cost) and changes in fair value of performing exposures due to credit risk and provisions (instruments at fair value other than HFT)</t>
    </r>
  </si>
  <si>
    <r>
      <rPr>
        <vertAlign val="superscript"/>
        <sz val="10"/>
        <rFont val="Tahoma"/>
        <family val="2"/>
      </rPr>
      <t>(3)</t>
    </r>
    <r>
      <rPr>
        <sz val="10"/>
        <rFont val="Tahoma"/>
        <family val="2"/>
      </rPr>
      <t xml:space="preserve"> Insitutions report here specific allowances for financial assets, individually and collectively estimated  (instruments at amortised cost) and changes in fair value of NPE due to credit risk and provisions (instruments at fair value other than HFT)</t>
    </r>
  </si>
  <si>
    <r>
      <rPr>
        <vertAlign val="superscript"/>
        <sz val="10"/>
        <rFont val="Tahoma"/>
        <family val="2"/>
      </rPr>
      <t xml:space="preserve">(4)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9 and 10 of Regulation (EU) No 680/2014 -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</si>
  <si>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t>Forborne exposures</t>
  </si>
  <si>
    <t>Gross carrying amount of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</si>
  <si>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</si>
  <si>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Collateral and financial guarantees received on exposures with forbearance measures</t>
  </si>
  <si>
    <r>
      <t>Accumulated impairment, accumulated changes in fair value due to credit risk and provisions  for exposures with forbearance measures</t>
    </r>
    <r>
      <rPr>
        <b/>
        <vertAlign val="superscript"/>
        <sz val="11"/>
        <color theme="0"/>
        <rFont val="Tahoma"/>
        <family val="2"/>
      </rPr>
      <t>2</t>
    </r>
  </si>
  <si>
    <t>Of which non-performing exposures with forbearance measures</t>
  </si>
  <si>
    <t>Of which on non-performing exposures with forbearance measures</t>
  </si>
  <si>
    <t>Debt securities (including at amortised cost  and fair value)</t>
  </si>
  <si>
    <t>Loans and advances (including at amortised cost  and fair value)</t>
  </si>
  <si>
    <t>Loan commitments given</t>
  </si>
  <si>
    <r>
      <rPr>
        <vertAlign val="superscript"/>
        <sz val="10"/>
        <rFont val="Tahoma"/>
        <family val="2"/>
      </rPr>
      <t xml:space="preserve">(1) </t>
    </r>
    <r>
      <rPr>
        <sz val="10"/>
        <rFont val="Tahoma"/>
        <family val="2"/>
      </rPr>
      <t xml:space="preserve">For the definition of forborne exposures please refer to COMMISSION IMPLEMENTING REGULATION (EU) 2015/227 of 9 January 2015, ANNEX V, Part 2-Template related instructions, subtitle 30
</t>
    </r>
  </si>
  <si>
    <r>
      <rPr>
        <vertAlign val="superscript"/>
        <sz val="10"/>
        <rFont val="Tahoma"/>
        <family val="2"/>
      </rPr>
      <t xml:space="preserve">(2) </t>
    </r>
    <r>
      <rPr>
        <sz val="10"/>
        <rFont val="Tahoma"/>
        <family val="2"/>
      </rPr>
      <t>For the on-balance sheet items, accumulated impairments and accumulated negative changes in fair value due to credit risk are disclosed with a positive sign if they are decreasing assets. Following this sign convention, information is disclosed with the opposite sign of what is reported according to the FINREP framework (templates F 18.00 / F 19.00), which  follows a sign convention based on a credit/debit convention, as explained in Annex V, Part 1 paragraphs 9 and 10 of Regulation (EU) No 680/2014 - ITS on Supervisory reporting. However, for the off-balance sheet instruments, the same item (‘Accumulated impairment, accumulated changes in fair value due to credit risk and provisions’) is disclosed consistently with the FINREP sign convention. This is because, based on this sign convention, the provisions on off-balance sheet commitments are generally reported with a positive sign.</t>
    </r>
  </si>
  <si>
    <t>Breakdown of loans and advances to non-financial corporations other than held for trading</t>
  </si>
  <si>
    <t>As of 30/12/2019</t>
  </si>
  <si>
    <r>
      <t>Accumulated impairment</t>
    </r>
    <r>
      <rPr>
        <vertAlign val="superscript"/>
        <sz val="10"/>
        <color theme="0"/>
        <rFont val="Tahoma"/>
        <family val="2"/>
      </rPr>
      <t>1</t>
    </r>
  </si>
  <si>
    <r>
      <t>Accumulated negative changes in fair value due to credit risk on non-performing exposures</t>
    </r>
    <r>
      <rPr>
        <vertAlign val="superscript"/>
        <sz val="10"/>
        <color theme="0"/>
        <rFont val="Tahoma"/>
        <family val="2"/>
      </rPr>
      <t>1</t>
    </r>
  </si>
  <si>
    <t>Of which: non-performing</t>
  </si>
  <si>
    <t>Of which loans and advances subject to impairment</t>
  </si>
  <si>
    <t>A Agriculture, forestry and fishing</t>
  </si>
  <si>
    <t>B Mining and quarrying</t>
  </si>
  <si>
    <t>C Manufacturing</t>
  </si>
  <si>
    <t>D Electricity, gas, steam and air conditioning supply</t>
  </si>
  <si>
    <t>E Water supply</t>
  </si>
  <si>
    <t>F Construction</t>
  </si>
  <si>
    <t>G Wholesale and retail trade</t>
  </si>
  <si>
    <t>H Transport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</si>
  <si>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</si>
  <si>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</si>
  <si>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</si>
  <si>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</si>
  <si>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</si>
  <si>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</si>
  <si>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</si>
  <si>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</si>
  <si>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</si>
  <si>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</si>
  <si>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</si>
  <si>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t xml:space="preserve">(1) The items ‘accumulated impairment’ and ‘accumulated negative changes in fair value due to credit risk on non-performing exposures’ are disclosed with a positive sign if they are decreasing an asset. Following this sign convention, information is disclosed with the opposite sign of what is reported according to the FINREP framework (template F 06.01), which  follows a sign convention based on a credit/debit convention, as explained in Annex V, Part 1 paragraphs 9 and 10 of Regulation (EU) No 680/2014 - ITS on Supervisory reporting.   </t>
  </si>
  <si>
    <t>GERMANY</t>
  </si>
  <si>
    <t>SPAIN</t>
  </si>
  <si>
    <t>FRANCE</t>
  </si>
  <si>
    <t>UNITED KINGDOM</t>
  </si>
  <si>
    <t>CROATIA</t>
  </si>
  <si>
    <t>ITALY</t>
  </si>
  <si>
    <t>LUXEMBOURG</t>
  </si>
  <si>
    <t>RUSSIAN FEDERATION</t>
  </si>
  <si>
    <t>SLOVAKIA</t>
  </si>
  <si>
    <t>UNITED STATES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</si>
</sst>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yy;@"/>
    <numFmt numFmtId="166" formatCode="0.0%"/>
  </numFmts>
  <fonts count="78">
    <font>
      <sz val="10"/>
      <name val="Arial"/>
      <family val="2"/>
    </font>
    <font>
      <sz val="11"/>
      <color theme="1"/>
      <name val="Calibri"/>
      <family val="2"/>
      <scheme val="minor"/>
    </font>
    <font>
      <sz val="10"/>
      <name val="Arial"/>
      <family val="2"/>
    </font>
    <font>
      <sz val="10"/>
      <color theme="0"/>
      <name val="Arial"/>
      <family val="2"/>
    </font>
    <font>
      <b/>
      <sz val="26"/>
      <name val="Tahoma"/>
      <family val="2"/>
    </font>
    <font>
      <sz val="26"/>
      <name val="Albany AMT"/>
      <family val="2"/>
    </font>
    <font>
      <sz val="10"/>
      <color theme="0"/>
      <name val="Calibri"/>
      <family val="2"/>
    </font>
    <font>
      <b/>
      <sz val="28"/>
      <name val="Chiller"/>
      <family val="5"/>
    </font>
    <font>
      <b/>
      <sz val="14"/>
      <color theme="0"/>
      <name val="Tahoma"/>
      <family val="2"/>
    </font>
    <font>
      <sz val="14"/>
      <name val="Arial"/>
      <family val="2"/>
    </font>
    <font>
      <b/>
      <sz val="10"/>
      <name val="Arial"/>
      <family val="2"/>
    </font>
    <font>
      <sz val="9"/>
      <color theme="0"/>
      <name val="Tahoma"/>
      <family val="2"/>
    </font>
    <font>
      <b/>
      <sz val="20"/>
      <name val="Tahoma"/>
      <family val="2"/>
    </font>
    <font>
      <sz val="9"/>
      <color indexed="8"/>
      <name val="Tahoma"/>
      <family val="2"/>
    </font>
    <font>
      <b/>
      <sz val="14"/>
      <name val="Tahoma"/>
      <family val="2"/>
    </font>
    <font>
      <sz val="14"/>
      <color indexed="8"/>
      <name val="Tahoma"/>
      <family val="2"/>
    </font>
    <font>
      <b/>
      <sz val="28"/>
      <color indexed="8"/>
      <name val="Tahoma"/>
      <family val="2"/>
    </font>
    <font>
      <sz val="10"/>
      <name val="Tahoma"/>
      <family val="2"/>
    </font>
    <font>
      <b/>
      <sz val="12"/>
      <color theme="0"/>
      <name val="Tahoma"/>
      <family val="2"/>
    </font>
    <font>
      <b/>
      <sz val="11"/>
      <color theme="0"/>
      <name val="Tahoma"/>
      <family val="2"/>
    </font>
    <font>
      <sz val="11"/>
      <color theme="0"/>
      <name val="Tahoma"/>
      <family val="2"/>
    </font>
    <font>
      <sz val="9"/>
      <name val="Tahoma"/>
      <family val="2"/>
    </font>
    <font>
      <b/>
      <sz val="9"/>
      <color indexed="8"/>
      <name val="Tahoma"/>
      <family val="2"/>
    </font>
    <font>
      <sz val="8.5"/>
      <color indexed="8"/>
      <name val="Tahoma"/>
      <family val="2"/>
    </font>
    <font>
      <i/>
      <sz val="9"/>
      <color indexed="8"/>
      <name val="Tahoma"/>
      <family val="2"/>
    </font>
    <font>
      <sz val="10"/>
      <color indexed="8"/>
      <name val="Tahoma"/>
      <family val="2"/>
    </font>
    <font>
      <sz val="10"/>
      <name val="Times New Roman"/>
      <family val="1"/>
    </font>
    <font>
      <sz val="12"/>
      <color theme="0"/>
      <name val="Tahoma"/>
      <family val="2"/>
    </font>
    <font>
      <sz val="12"/>
      <color indexed="8"/>
      <name val="Tahoma"/>
      <family val="2"/>
    </font>
    <font>
      <sz val="11"/>
      <color indexed="8"/>
      <name val="Tahoma"/>
      <family val="2"/>
    </font>
    <font>
      <b/>
      <sz val="11"/>
      <name val="Tahoma"/>
      <family val="2"/>
    </font>
    <font>
      <sz val="11"/>
      <name val="Tahoma"/>
      <family val="2"/>
    </font>
    <font>
      <b/>
      <sz val="11"/>
      <color indexed="8"/>
      <name val="Tahoma"/>
      <family val="2"/>
    </font>
    <font>
      <b/>
      <vertAlign val="superscript"/>
      <sz val="12"/>
      <color theme="0"/>
      <name val="Tahoma"/>
      <family val="2"/>
    </font>
    <font>
      <sz val="14"/>
      <name val="Tahoma"/>
      <family val="2"/>
    </font>
    <font>
      <sz val="13"/>
      <name val="Tahoma"/>
      <family val="2"/>
    </font>
    <font>
      <sz val="11"/>
      <color rgb="FF000000"/>
      <name val="Tahoma"/>
      <family val="2"/>
    </font>
    <font>
      <sz val="9"/>
      <name val="Arial"/>
      <family val="2"/>
    </font>
    <font>
      <b/>
      <u/>
      <sz val="8"/>
      <name val="Verdana"/>
      <family val="2"/>
    </font>
    <font>
      <i/>
      <sz val="10"/>
      <name val="Arial"/>
      <family val="2"/>
    </font>
    <font>
      <sz val="11"/>
      <color theme="1"/>
      <name val="Tahoma"/>
      <family val="2"/>
    </font>
    <font>
      <vertAlign val="superscript"/>
      <sz val="11"/>
      <color theme="0"/>
      <name val="Tahoma"/>
      <family val="2"/>
    </font>
    <font>
      <b/>
      <sz val="11"/>
      <color theme="1"/>
      <name val="Tahoma"/>
      <family val="2"/>
    </font>
    <font>
      <sz val="10"/>
      <color theme="1"/>
      <name val="Tahoma"/>
      <family val="2"/>
    </font>
    <font>
      <vertAlign val="superscript"/>
      <sz val="10"/>
      <color theme="1"/>
      <name val="Tahoma"/>
      <family val="2"/>
    </font>
    <font>
      <vertAlign val="superscript"/>
      <sz val="10"/>
      <name val="Arial"/>
      <family val="2"/>
    </font>
    <font>
      <b/>
      <i/>
      <sz val="11"/>
      <color theme="0"/>
      <name val="Tahoma"/>
      <family val="2"/>
    </font>
    <font>
      <b/>
      <sz val="11"/>
      <color indexed="9"/>
      <name val="Tahoma"/>
      <family val="2"/>
    </font>
    <font>
      <sz val="11"/>
      <color indexed="9"/>
      <name val="Tahoma"/>
      <family val="2"/>
    </font>
    <font>
      <b/>
      <sz val="10"/>
      <color theme="0"/>
      <name val="Tahoma"/>
      <family val="2"/>
    </font>
    <font>
      <b/>
      <i/>
      <sz val="10"/>
      <color theme="0"/>
      <name val="Tahoma"/>
      <family val="2"/>
    </font>
    <font>
      <sz val="10"/>
      <color theme="0"/>
      <name val="Tahoma"/>
      <family val="2"/>
    </font>
    <font>
      <vertAlign val="superscript"/>
      <sz val="10"/>
      <color theme="0"/>
      <name val="Tahoma"/>
      <family val="2"/>
    </font>
    <font>
      <sz val="10"/>
      <color rgb="FFFF3300"/>
      <name val="Arial"/>
      <family val="2"/>
    </font>
    <font>
      <sz val="10"/>
      <color rgb="FFFF0000"/>
      <name val="Arial"/>
      <family val="2"/>
    </font>
    <font>
      <sz val="11"/>
      <color rgb="FFFF3300"/>
      <name val="Tahoma"/>
      <family val="2"/>
    </font>
    <font>
      <b/>
      <i/>
      <sz val="10"/>
      <color indexed="9"/>
      <name val="Tahoma"/>
      <family val="2"/>
    </font>
    <font>
      <sz val="10"/>
      <name val="Helv"/>
    </font>
    <font>
      <sz val="18"/>
      <color theme="0"/>
      <name val="Tahoma"/>
      <family val="2"/>
    </font>
    <font>
      <sz val="18"/>
      <color theme="1"/>
      <name val="Tahoma"/>
      <family val="2"/>
    </font>
    <font>
      <b/>
      <sz val="14"/>
      <color theme="1"/>
      <name val="Tahoma"/>
      <family val="2"/>
    </font>
    <font>
      <sz val="14"/>
      <color theme="1"/>
      <name val="Tahoma"/>
      <family val="2"/>
    </font>
    <font>
      <sz val="18"/>
      <color rgb="FFFF0000"/>
      <name val="Tahoma"/>
      <family val="2"/>
    </font>
    <font>
      <b/>
      <vertAlign val="superscript"/>
      <sz val="11"/>
      <color theme="0"/>
      <name val="Tahoma"/>
      <family val="2"/>
    </font>
    <font>
      <vertAlign val="superscript"/>
      <sz val="10"/>
      <name val="Tahoma"/>
      <family val="2"/>
    </font>
    <font>
      <sz val="11"/>
      <color rgb="FFFF0000"/>
      <name val="Tahoma"/>
      <family val="2"/>
    </font>
    <font>
      <sz val="18"/>
      <name val="Tahoma"/>
      <family val="2"/>
    </font>
    <font>
      <sz val="9"/>
      <color theme="1"/>
      <name val="Tahoma"/>
      <family val="2"/>
    </font>
    <font>
      <b/>
      <sz val="16"/>
      <name val="Tahoma"/>
      <family val="2"/>
    </font>
    <font>
      <b/>
      <sz val="15"/>
      <color theme="0"/>
      <name val="Tahoma"/>
      <family val="2"/>
    </font>
    <font>
      <b/>
      <sz val="9"/>
      <color theme="1"/>
      <name val="Tahoma"/>
      <family val="2"/>
    </font>
    <font>
      <b/>
      <sz val="9"/>
      <name val="Tahoma"/>
      <family val="2"/>
    </font>
    <font>
      <vertAlign val="superscript"/>
      <sz val="9"/>
      <name val="Tahoma"/>
      <family val="2"/>
    </font>
    <font>
      <u/>
      <sz val="9"/>
      <name val="Tahoma"/>
      <family val="2"/>
    </font>
    <font>
      <b/>
      <strike/>
      <sz val="11"/>
      <color theme="0"/>
      <name val="Tahoma"/>
      <family val="2"/>
    </font>
    <font>
      <sz val="8"/>
      <name val="Tahoma"/>
      <family val="2"/>
    </font>
    <font>
      <sz val="9"/>
      <color rgb="FFD9D9D9"/>
      <name val="Tahoma"/>
      <family val="2"/>
    </font>
    <font>
      <b/>
      <sz val="9"/>
      <color rgb="FFD9D9D9"/>
      <name val="Tahoma"/>
      <family val="2"/>
    </font>
  </fonts>
  <fills count="12">
    <fill>
      <patternFill patternType="none"/>
    </fill>
    <fill>
      <patternFill patternType="gray125"/>
    </fill>
    <fill>
      <patternFill patternType="solid">
        <fgColor theme="0"/>
        <bgColor indexed="64"/>
      </patternFill>
    </fill>
    <fill>
      <patternFill patternType="solid">
        <fgColor rgb="FF236C91"/>
        <bgColor indexed="64"/>
      </patternFill>
    </fill>
    <fill>
      <patternFill patternType="solid">
        <fgColor rgb="FF247198"/>
        <bgColor indexed="64"/>
      </patternFill>
    </fill>
    <fill>
      <patternFill patternType="solid">
        <fgColor theme="0" tint="-0.249977111117893"/>
        <bgColor indexed="64"/>
      </patternFill>
    </fill>
    <fill>
      <patternFill patternType="solid">
        <fgColor rgb="FF216587"/>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indexed="65"/>
        <bgColor indexed="64"/>
      </patternFill>
    </fill>
    <fill>
      <patternFill patternType="solid">
        <fgColor rgb="FFD9D9D9"/>
        <bgColor indexed="64"/>
      </patternFill>
    </fill>
  </fills>
  <borders count="127">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medium">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s>
  <cellStyleXfs count="16">
    <xf numFmtId="0" fontId="0" fillId="0" borderId="0"/>
    <xf numFmtId="0" fontId="2" fillId="0" borderId="0"/>
    <xf numFmtId="0" fontId="2" fillId="0" borderId="0"/>
    <xf numFmtId="0" fontId="1" fillId="0" borderId="0"/>
    <xf numFmtId="0" fontId="2" fillId="0" borderId="0"/>
    <xf numFmtId="0" fontId="1" fillId="0" borderId="0"/>
    <xf numFmtId="0" fontId="2" fillId="0" borderId="0"/>
    <xf numFmtId="0" fontId="2" fillId="0" borderId="0"/>
    <xf numFmtId="0" fontId="1" fillId="0" borderId="0"/>
    <xf numFmtId="0" fontId="57" fillId="0" borderId="0"/>
    <xf numFmtId="0" fontId="2" fillId="0" borderId="0"/>
    <xf numFmtId="0" fontId="1" fillId="0" borderId="0"/>
    <xf numFmtId="0" fontId="2" fillId="0" borderId="0"/>
    <xf numFmtId="0" fontId="2" fillId="0" borderId="0"/>
    <xf numFmtId="0" fontId="1" fillId="0" borderId="0"/>
    <xf numFmtId="0" fontId="1" fillId="0" borderId="0"/>
  </cellStyleXfs>
  <cellXfs count="982">
    <xf numFmtId="0" fontId="0" fillId="0" borderId="0" xfId="0"/>
    <xf numFmtId="0" fontId="3" fillId="0" borderId="0" xfId="0" applyFont="1" applyProtection="1"/>
    <xf numFmtId="0" fontId="0" fillId="0" borderId="0" xfId="0" applyProtection="1"/>
    <xf numFmtId="14" fontId="3" fillId="0" borderId="0" xfId="0" applyNumberFormat="1" applyFont="1" applyProtection="1"/>
    <xf numFmtId="0" fontId="0" fillId="2" borderId="0" xfId="0" applyFill="1" applyProtection="1"/>
    <xf numFmtId="0" fontId="7" fillId="2" borderId="0" xfId="0" applyFont="1" applyFill="1" applyAlignment="1" applyProtection="1">
      <alignment horizontal="center"/>
    </xf>
    <xf numFmtId="0" fontId="8" fillId="3" borderId="1" xfId="0" applyFont="1" applyFill="1" applyBorder="1" applyAlignment="1" applyProtection="1">
      <alignment horizontal="left" vertical="center"/>
    </xf>
    <xf numFmtId="0" fontId="9" fillId="2" borderId="1" xfId="0" applyNumberFormat="1" applyFont="1" applyFill="1" applyBorder="1" applyAlignment="1" applyProtection="1">
      <alignment horizontal="center" vertical="center" wrapText="1"/>
    </xf>
    <xf numFmtId="0" fontId="0" fillId="0" borderId="0" xfId="0" applyAlignment="1" applyProtection="1">
      <alignment horizontal="center" vertical="center"/>
    </xf>
    <xf numFmtId="22" fontId="3" fillId="2" borderId="0" xfId="0" applyNumberFormat="1" applyFont="1" applyFill="1" applyAlignment="1" applyProtection="1">
      <alignment horizontal="center" vertical="center"/>
    </xf>
    <xf numFmtId="0" fontId="8" fillId="3" borderId="2" xfId="0" applyFont="1" applyFill="1" applyBorder="1" applyAlignment="1" applyProtection="1">
      <alignment horizontal="left" vertical="center"/>
    </xf>
    <xf numFmtId="49" fontId="9" fillId="2" borderId="2" xfId="0" applyNumberFormat="1" applyFont="1" applyFill="1" applyBorder="1" applyAlignment="1" applyProtection="1">
      <alignment horizontal="center" vertical="center"/>
    </xf>
    <xf numFmtId="0" fontId="3" fillId="2" borderId="0" xfId="0" applyFont="1" applyFill="1" applyAlignment="1" applyProtection="1">
      <alignment horizontal="center" vertical="center"/>
    </xf>
    <xf numFmtId="0" fontId="8" fillId="3" borderId="3" xfId="0" applyFont="1" applyFill="1" applyBorder="1" applyAlignment="1" applyProtection="1">
      <alignment horizontal="left" vertical="center"/>
    </xf>
    <xf numFmtId="0" fontId="9" fillId="2" borderId="3" xfId="0" applyNumberFormat="1" applyFont="1" applyFill="1" applyBorder="1" applyAlignment="1" applyProtection="1">
      <alignment horizontal="center" vertical="center"/>
    </xf>
    <xf numFmtId="0" fontId="3" fillId="2" borderId="0" xfId="0" applyFont="1" applyFill="1" applyProtection="1"/>
    <xf numFmtId="0" fontId="3" fillId="2" borderId="0" xfId="0" applyFont="1" applyFill="1" applyBorder="1" applyProtection="1"/>
    <xf numFmtId="0" fontId="10" fillId="2" borderId="0" xfId="0" applyFont="1" applyFill="1" applyBorder="1" applyProtection="1"/>
    <xf numFmtId="0" fontId="0" fillId="2" borderId="0" xfId="0" applyFill="1" applyBorder="1" applyProtection="1"/>
    <xf numFmtId="0" fontId="3" fillId="0" borderId="0" xfId="0" applyFont="1" applyBorder="1" applyProtection="1"/>
    <xf numFmtId="0" fontId="10" fillId="0" borderId="0" xfId="0" applyFont="1" applyFill="1" applyBorder="1" applyProtection="1"/>
    <xf numFmtId="0" fontId="0" fillId="0" borderId="0" xfId="0" applyBorder="1" applyProtection="1"/>
    <xf numFmtId="0" fontId="0" fillId="0" borderId="0" xfId="0" applyFill="1" applyBorder="1" applyProtection="1"/>
    <xf numFmtId="0" fontId="11" fillId="2" borderId="0" xfId="1" applyFont="1" applyFill="1" applyAlignment="1" applyProtection="1">
      <alignment horizontal="center" vertical="center"/>
    </xf>
    <xf numFmtId="0" fontId="11" fillId="2" borderId="0" xfId="1" applyFont="1" applyFill="1" applyAlignment="1" applyProtection="1">
      <alignment horizontal="left" vertical="center" indent="1"/>
    </xf>
    <xf numFmtId="0" fontId="11" fillId="2" borderId="0" xfId="1" applyFont="1" applyFill="1" applyAlignment="1" applyProtection="1">
      <alignment vertical="center"/>
    </xf>
    <xf numFmtId="0" fontId="14" fillId="2" borderId="0" xfId="0" applyFont="1" applyFill="1" applyAlignment="1" applyProtection="1">
      <alignment vertical="center"/>
    </xf>
    <xf numFmtId="0" fontId="17" fillId="2" borderId="5" xfId="1" applyFont="1" applyFill="1" applyBorder="1" applyAlignment="1" applyProtection="1">
      <alignment horizontal="center" wrapText="1"/>
    </xf>
    <xf numFmtId="164" fontId="18" fillId="4" borderId="6" xfId="1" applyNumberFormat="1" applyFont="1" applyFill="1" applyBorder="1" applyAlignment="1" applyProtection="1">
      <alignment horizontal="center" vertical="center" wrapText="1"/>
    </xf>
    <xf numFmtId="0" fontId="19" fillId="4" borderId="6" xfId="1" applyFont="1" applyFill="1" applyBorder="1" applyAlignment="1" applyProtection="1">
      <alignment horizontal="left" vertical="center" wrapText="1" indent="1"/>
    </xf>
    <xf numFmtId="0" fontId="19" fillId="4" borderId="7" xfId="1" applyFont="1" applyFill="1" applyBorder="1" applyAlignment="1" applyProtection="1">
      <alignment horizontal="center" vertical="center" wrapText="1"/>
    </xf>
    <xf numFmtId="0" fontId="13" fillId="0" borderId="0" xfId="1" applyFont="1" applyAlignment="1" applyProtection="1">
      <alignment horizontal="center" vertical="center" wrapText="1"/>
    </xf>
    <xf numFmtId="0" fontId="13" fillId="0" borderId="0" xfId="1" applyFont="1" applyAlignment="1" applyProtection="1">
      <alignment vertical="center"/>
    </xf>
    <xf numFmtId="0" fontId="20" fillId="4" borderId="11" xfId="2" applyFont="1" applyFill="1" applyBorder="1" applyAlignment="1" applyProtection="1">
      <alignment horizontal="left" vertical="center" wrapText="1" indent="1"/>
    </xf>
    <xf numFmtId="165" fontId="13" fillId="0" borderId="2" xfId="1" applyNumberFormat="1" applyFont="1" applyBorder="1" applyAlignment="1" applyProtection="1">
      <alignment horizontal="left" vertical="center" indent="1"/>
    </xf>
    <xf numFmtId="0" fontId="13" fillId="0" borderId="12" xfId="1" applyFont="1" applyBorder="1" applyAlignment="1" applyProtection="1">
      <alignment horizontal="left" vertical="center" wrapText="1" indent="1"/>
    </xf>
    <xf numFmtId="0" fontId="13" fillId="0" borderId="2" xfId="1" applyFont="1" applyBorder="1" applyAlignment="1" applyProtection="1">
      <alignment horizontal="left" vertical="center" wrapText="1" indent="1"/>
    </xf>
    <xf numFmtId="0" fontId="22" fillId="0" borderId="0" xfId="1" applyFont="1" applyAlignment="1" applyProtection="1">
      <alignment vertical="center"/>
    </xf>
    <xf numFmtId="0" fontId="20" fillId="4" borderId="13" xfId="2" applyFont="1" applyFill="1" applyBorder="1" applyAlignment="1" applyProtection="1">
      <alignment horizontal="left" vertical="center" wrapText="1" indent="1"/>
    </xf>
    <xf numFmtId="0" fontId="13" fillId="0" borderId="3" xfId="1" quotePrefix="1" applyFont="1" applyBorder="1" applyAlignment="1" applyProtection="1">
      <alignment horizontal="left" vertical="center" wrapText="1" indent="1"/>
    </xf>
    <xf numFmtId="0" fontId="13" fillId="0" borderId="14" xfId="1" quotePrefix="1" applyFont="1" applyBorder="1" applyAlignment="1" applyProtection="1">
      <alignment horizontal="left" vertical="center" indent="1"/>
    </xf>
    <xf numFmtId="0" fontId="13" fillId="0" borderId="3" xfId="1" applyFont="1" applyBorder="1" applyAlignment="1" applyProtection="1">
      <alignment horizontal="left" vertical="center" wrapText="1" indent="1"/>
    </xf>
    <xf numFmtId="0" fontId="13" fillId="0" borderId="14" xfId="1" applyFont="1" applyBorder="1" applyAlignment="1" applyProtection="1">
      <alignment horizontal="left" vertical="center" indent="1"/>
    </xf>
    <xf numFmtId="0" fontId="13" fillId="0" borderId="12" xfId="1" quotePrefix="1" applyFont="1" applyBorder="1" applyAlignment="1" applyProtection="1">
      <alignment horizontal="left" vertical="center" indent="1"/>
    </xf>
    <xf numFmtId="0" fontId="23" fillId="0" borderId="2" xfId="1" quotePrefix="1" applyFont="1" applyBorder="1" applyAlignment="1" applyProtection="1">
      <alignment horizontal="left" vertical="center" wrapText="1" indent="1"/>
    </xf>
    <xf numFmtId="0" fontId="23" fillId="2" borderId="2" xfId="1" quotePrefix="1" applyFont="1" applyFill="1" applyBorder="1" applyAlignment="1" applyProtection="1">
      <alignment horizontal="left" vertical="center" wrapText="1" indent="1"/>
    </xf>
    <xf numFmtId="0" fontId="23" fillId="0" borderId="3" xfId="1" quotePrefix="1" applyFont="1" applyBorder="1" applyAlignment="1" applyProtection="1">
      <alignment horizontal="left" vertical="center" wrapText="1" indent="1"/>
    </xf>
    <xf numFmtId="0" fontId="13" fillId="0" borderId="0" xfId="1" applyFont="1" applyAlignment="1" applyProtection="1">
      <alignment horizontal="left" vertical="center" indent="1"/>
    </xf>
    <xf numFmtId="0" fontId="13" fillId="0" borderId="0" xfId="1" applyFont="1" applyAlignment="1" applyProtection="1">
      <alignment horizontal="center" vertical="center"/>
    </xf>
    <xf numFmtId="0" fontId="17" fillId="2" borderId="0" xfId="1" applyFont="1" applyFill="1" applyBorder="1" applyAlignment="1" applyProtection="1">
      <alignment horizontal="center" vertical="center" wrapText="1"/>
    </xf>
    <xf numFmtId="0" fontId="19" fillId="4" borderId="16" xfId="1" applyFont="1" applyFill="1" applyBorder="1" applyAlignment="1" applyProtection="1">
      <alignment horizontal="center" vertical="center" wrapText="1"/>
    </xf>
    <xf numFmtId="0" fontId="19" fillId="4" borderId="17" xfId="1" applyFont="1" applyFill="1" applyBorder="1" applyAlignment="1" applyProtection="1">
      <alignment horizontal="center" vertical="center" wrapText="1"/>
    </xf>
    <xf numFmtId="0" fontId="19" fillId="4" borderId="18" xfId="2" applyFont="1" applyFill="1" applyBorder="1" applyAlignment="1" applyProtection="1">
      <alignment horizontal="center" vertical="center" wrapText="1"/>
    </xf>
    <xf numFmtId="0" fontId="19" fillId="4" borderId="19" xfId="2" applyFont="1" applyFill="1" applyBorder="1" applyAlignment="1" applyProtection="1">
      <alignment horizontal="left" vertical="center" wrapText="1" indent="1"/>
    </xf>
    <xf numFmtId="165" fontId="13" fillId="0" borderId="1" xfId="1" applyNumberFormat="1" applyFont="1" applyBorder="1" applyAlignment="1" applyProtection="1">
      <alignment horizontal="center" vertical="center"/>
    </xf>
    <xf numFmtId="0" fontId="19" fillId="4" borderId="21" xfId="2" applyFont="1" applyFill="1" applyBorder="1" applyAlignment="1" applyProtection="1">
      <alignment horizontal="center" vertical="center" wrapText="1"/>
    </xf>
    <xf numFmtId="0" fontId="19" fillId="4" borderId="22" xfId="2" applyFont="1" applyFill="1" applyBorder="1" applyAlignment="1" applyProtection="1">
      <alignment horizontal="left" vertical="center" wrapText="1" indent="1"/>
    </xf>
    <xf numFmtId="165" fontId="13" fillId="0" borderId="23" xfId="1" applyNumberFormat="1" applyFont="1" applyBorder="1" applyAlignment="1" applyProtection="1">
      <alignment horizontal="center" vertical="center"/>
    </xf>
    <xf numFmtId="0" fontId="13" fillId="0" borderId="1" xfId="1" applyFont="1" applyBorder="1" applyAlignment="1" applyProtection="1">
      <alignment horizontal="center" vertical="center" wrapText="1"/>
    </xf>
    <xf numFmtId="0" fontId="19" fillId="4" borderId="13" xfId="2" applyFont="1" applyFill="1" applyBorder="1" applyAlignment="1" applyProtection="1">
      <alignment horizontal="center" vertical="center" wrapText="1"/>
    </xf>
    <xf numFmtId="0" fontId="19" fillId="4" borderId="25" xfId="2" applyFont="1" applyFill="1" applyBorder="1" applyAlignment="1" applyProtection="1">
      <alignment horizontal="left" vertical="center" wrapText="1" indent="1"/>
    </xf>
    <xf numFmtId="0" fontId="13" fillId="0" borderId="3" xfId="1" applyFont="1" applyBorder="1" applyAlignment="1" applyProtection="1">
      <alignment horizontal="center" vertical="center" wrapText="1"/>
    </xf>
    <xf numFmtId="0" fontId="13" fillId="0" borderId="23" xfId="1" quotePrefix="1" applyFont="1" applyBorder="1" applyAlignment="1" applyProtection="1">
      <alignment horizontal="center" vertical="center"/>
    </xf>
    <xf numFmtId="0" fontId="24" fillId="0" borderId="0" xfId="1" quotePrefix="1" applyFont="1" applyAlignment="1" applyProtection="1">
      <alignment horizontal="left" vertical="center"/>
    </xf>
    <xf numFmtId="0" fontId="13" fillId="0" borderId="0" xfId="1" applyFont="1" applyAlignment="1" applyProtection="1">
      <alignment horizontal="left" vertical="center"/>
    </xf>
    <xf numFmtId="0" fontId="17" fillId="2" borderId="5" xfId="1" applyFont="1" applyFill="1" applyBorder="1" applyAlignment="1" applyProtection="1">
      <alignment horizontal="center" vertical="center" wrapText="1"/>
    </xf>
    <xf numFmtId="164" fontId="19" fillId="4" borderId="27" xfId="1" applyNumberFormat="1" applyFont="1" applyFill="1" applyBorder="1" applyAlignment="1" applyProtection="1">
      <alignment horizontal="center" vertical="center" wrapText="1"/>
    </xf>
    <xf numFmtId="164" fontId="19" fillId="4" borderId="6" xfId="1" applyNumberFormat="1" applyFont="1" applyFill="1" applyBorder="1" applyAlignment="1" applyProtection="1">
      <alignment horizontal="center" vertical="center" wrapText="1"/>
    </xf>
    <xf numFmtId="0" fontId="19" fillId="4" borderId="6" xfId="1" applyFont="1" applyFill="1" applyBorder="1" applyAlignment="1" applyProtection="1">
      <alignment horizontal="center" vertical="center" wrapText="1"/>
    </xf>
    <xf numFmtId="0" fontId="29" fillId="0" borderId="0" xfId="1" applyFont="1" applyAlignment="1" applyProtection="1">
      <alignment horizontal="center" vertical="center" wrapText="1"/>
    </xf>
    <xf numFmtId="0" fontId="19" fillId="4" borderId="2" xfId="2" applyFont="1" applyFill="1" applyBorder="1" applyAlignment="1" applyProtection="1">
      <alignment horizontal="center" vertical="center" wrapText="1"/>
    </xf>
    <xf numFmtId="0" fontId="19" fillId="4" borderId="1" xfId="2" applyFont="1" applyFill="1" applyBorder="1" applyAlignment="1" applyProtection="1">
      <alignment horizontal="left" vertical="center" wrapText="1" indent="1"/>
    </xf>
    <xf numFmtId="0" fontId="21" fillId="2" borderId="28" xfId="1" applyFont="1" applyFill="1" applyBorder="1" applyAlignment="1" applyProtection="1">
      <alignment horizontal="left" vertical="center" wrapText="1"/>
    </xf>
    <xf numFmtId="0" fontId="21" fillId="2" borderId="20" xfId="1" applyFont="1" applyFill="1" applyBorder="1" applyAlignment="1" applyProtection="1">
      <alignment horizontal="left" vertical="center" wrapText="1" indent="1"/>
    </xf>
    <xf numFmtId="165" fontId="13" fillId="0" borderId="0" xfId="1" applyNumberFormat="1" applyFont="1" applyAlignment="1" applyProtection="1">
      <alignment vertical="center"/>
    </xf>
    <xf numFmtId="0" fontId="29" fillId="0" borderId="0" xfId="1" applyFont="1" applyAlignment="1" applyProtection="1">
      <alignment vertical="center"/>
    </xf>
    <xf numFmtId="0" fontId="19" fillId="4" borderId="2" xfId="2" applyFont="1" applyFill="1" applyBorder="1" applyAlignment="1" applyProtection="1">
      <alignment horizontal="left" vertical="center" wrapText="1" indent="1"/>
    </xf>
    <xf numFmtId="0" fontId="21" fillId="2" borderId="2" xfId="1" applyFont="1" applyFill="1" applyBorder="1" applyAlignment="1" applyProtection="1">
      <alignment horizontal="left" vertical="center" wrapText="1"/>
    </xf>
    <xf numFmtId="0" fontId="21" fillId="2" borderId="12" xfId="1" applyFont="1" applyFill="1" applyBorder="1" applyAlignment="1" applyProtection="1">
      <alignment horizontal="left" vertical="center" wrapText="1" indent="1"/>
    </xf>
    <xf numFmtId="0" fontId="20" fillId="4" borderId="2" xfId="2" applyFont="1" applyFill="1" applyBorder="1" applyAlignment="1" applyProtection="1">
      <alignment horizontal="center" vertical="center" wrapText="1"/>
    </xf>
    <xf numFmtId="0" fontId="20" fillId="4" borderId="2" xfId="2" applyFont="1" applyFill="1" applyBorder="1" applyAlignment="1" applyProtection="1">
      <alignment horizontal="left" vertical="center" wrapText="1" indent="1"/>
    </xf>
    <xf numFmtId="0" fontId="21" fillId="2" borderId="15" xfId="1" applyFont="1" applyFill="1" applyBorder="1" applyAlignment="1" applyProtection="1">
      <alignment horizontal="left" vertical="center" wrapText="1"/>
    </xf>
    <xf numFmtId="0" fontId="21" fillId="2" borderId="33" xfId="1" applyFont="1" applyFill="1" applyBorder="1" applyAlignment="1" applyProtection="1">
      <alignment horizontal="left" vertical="center" wrapText="1" indent="1"/>
    </xf>
    <xf numFmtId="0" fontId="21" fillId="2" borderId="34" xfId="1" applyFont="1" applyFill="1" applyBorder="1" applyAlignment="1" applyProtection="1">
      <alignment horizontal="left" vertical="center" wrapText="1"/>
    </xf>
    <xf numFmtId="0" fontId="21" fillId="2" borderId="35" xfId="1" applyFont="1" applyFill="1" applyBorder="1" applyAlignment="1" applyProtection="1">
      <alignment horizontal="left" vertical="center" wrapText="1" indent="1"/>
    </xf>
    <xf numFmtId="0" fontId="32" fillId="0" borderId="0" xfId="1" applyFont="1" applyAlignment="1" applyProtection="1">
      <alignment vertical="center"/>
    </xf>
    <xf numFmtId="0" fontId="20" fillId="4" borderId="2" xfId="2" applyFont="1" applyFill="1" applyBorder="1" applyAlignment="1" applyProtection="1">
      <alignment horizontal="left" vertical="center" wrapText="1" indent="2"/>
    </xf>
    <xf numFmtId="0" fontId="29" fillId="2" borderId="0" xfId="1" applyFont="1" applyFill="1" applyAlignment="1" applyProtection="1">
      <alignment vertical="center"/>
    </xf>
    <xf numFmtId="0" fontId="13" fillId="2" borderId="0" xfId="1" applyFont="1" applyFill="1" applyAlignment="1" applyProtection="1">
      <alignment vertical="center"/>
    </xf>
    <xf numFmtId="3" fontId="30" fillId="2" borderId="31" xfId="1" applyNumberFormat="1" applyFont="1" applyFill="1" applyBorder="1" applyAlignment="1" applyProtection="1">
      <alignment horizontal="right" vertical="center" wrapText="1" indent="1"/>
    </xf>
    <xf numFmtId="3" fontId="30" fillId="2" borderId="2" xfId="1" applyNumberFormat="1" applyFont="1" applyFill="1" applyBorder="1" applyAlignment="1" applyProtection="1">
      <alignment horizontal="right" vertical="center" wrapText="1" indent="1"/>
    </xf>
    <xf numFmtId="0" fontId="20" fillId="4" borderId="34" xfId="2" applyFont="1" applyFill="1" applyBorder="1" applyAlignment="1" applyProtection="1">
      <alignment horizontal="center" vertical="center" wrapText="1"/>
    </xf>
    <xf numFmtId="0" fontId="20" fillId="4" borderId="34" xfId="2" applyFont="1" applyFill="1" applyBorder="1" applyAlignment="1" applyProtection="1">
      <alignment horizontal="left" vertical="center" wrapText="1" indent="1"/>
    </xf>
    <xf numFmtId="0" fontId="21" fillId="2" borderId="30" xfId="1" applyFont="1" applyFill="1" applyBorder="1" applyAlignment="1" applyProtection="1">
      <alignment horizontal="left" vertical="center" wrapText="1"/>
    </xf>
    <xf numFmtId="0" fontId="19" fillId="4" borderId="6" xfId="2" applyFont="1" applyFill="1" applyBorder="1" applyAlignment="1" applyProtection="1">
      <alignment horizontal="center" vertical="center" wrapText="1"/>
    </xf>
    <xf numFmtId="0" fontId="19" fillId="4" borderId="6" xfId="2" applyFont="1" applyFill="1" applyBorder="1" applyAlignment="1" applyProtection="1">
      <alignment horizontal="left" vertical="center" wrapText="1" indent="1"/>
    </xf>
    <xf numFmtId="0" fontId="21" fillId="2" borderId="6" xfId="1" applyFont="1" applyFill="1" applyBorder="1" applyAlignment="1" applyProtection="1">
      <alignment horizontal="left" vertical="center" wrapText="1"/>
    </xf>
    <xf numFmtId="0" fontId="21" fillId="2" borderId="7" xfId="1" applyFont="1" applyFill="1" applyBorder="1" applyAlignment="1" applyProtection="1">
      <alignment horizontal="left" vertical="center" wrapText="1" indent="1"/>
    </xf>
    <xf numFmtId="0" fontId="19" fillId="4" borderId="15" xfId="2" quotePrefix="1" applyFont="1" applyFill="1" applyBorder="1" applyAlignment="1" applyProtection="1">
      <alignment horizontal="center" vertical="center" wrapText="1"/>
    </xf>
    <xf numFmtId="0" fontId="19" fillId="4" borderId="15" xfId="2" applyFont="1" applyFill="1" applyBorder="1" applyAlignment="1" applyProtection="1">
      <alignment horizontal="left" vertical="center" wrapText="1" indent="1"/>
    </xf>
    <xf numFmtId="3" fontId="30" fillId="2" borderId="32" xfId="1" applyNumberFormat="1" applyFont="1" applyFill="1" applyBorder="1" applyAlignment="1" applyProtection="1">
      <alignment horizontal="right" vertical="center" wrapText="1" indent="1"/>
    </xf>
    <xf numFmtId="3" fontId="30" fillId="2" borderId="15" xfId="1" applyNumberFormat="1" applyFont="1" applyFill="1" applyBorder="1" applyAlignment="1" applyProtection="1">
      <alignment horizontal="right" vertical="center" wrapText="1" indent="1"/>
    </xf>
    <xf numFmtId="0" fontId="19" fillId="4" borderId="1" xfId="2" applyFont="1" applyFill="1" applyBorder="1" applyAlignment="1" applyProtection="1">
      <alignment horizontal="center" vertical="center" wrapText="1"/>
    </xf>
    <xf numFmtId="0" fontId="21" fillId="2" borderId="1" xfId="2" applyNumberFormat="1" applyFont="1" applyFill="1" applyBorder="1" applyAlignment="1" applyProtection="1">
      <alignment horizontal="left" vertical="center" wrapText="1"/>
    </xf>
    <xf numFmtId="0" fontId="21" fillId="2" borderId="10" xfId="2" applyNumberFormat="1" applyFont="1" applyFill="1" applyBorder="1" applyAlignment="1" applyProtection="1">
      <alignment horizontal="left" vertical="center" wrapText="1" indent="1"/>
    </xf>
    <xf numFmtId="0" fontId="20" fillId="4" borderId="30" xfId="2" applyFont="1" applyFill="1" applyBorder="1" applyAlignment="1" applyProtection="1">
      <alignment horizontal="center" vertical="center" wrapText="1"/>
    </xf>
    <xf numFmtId="0" fontId="20" fillId="4" borderId="30" xfId="2" applyFont="1" applyFill="1" applyBorder="1" applyAlignment="1" applyProtection="1">
      <alignment horizontal="left" vertical="center" wrapText="1" indent="1"/>
    </xf>
    <xf numFmtId="0" fontId="21" fillId="2" borderId="30" xfId="2" applyNumberFormat="1" applyFont="1" applyFill="1" applyBorder="1" applyAlignment="1" applyProtection="1">
      <alignment horizontal="left" vertical="center" wrapText="1"/>
    </xf>
    <xf numFmtId="0" fontId="19" fillId="4" borderId="1" xfId="2" quotePrefix="1" applyFont="1" applyFill="1" applyBorder="1" applyAlignment="1" applyProtection="1">
      <alignment horizontal="center" vertical="center" wrapText="1"/>
    </xf>
    <xf numFmtId="0" fontId="13" fillId="2" borderId="1" xfId="1" applyFont="1" applyFill="1" applyBorder="1" applyAlignment="1" applyProtection="1">
      <alignment horizontal="left" vertical="center" wrapText="1"/>
    </xf>
    <xf numFmtId="0" fontId="22" fillId="2" borderId="10" xfId="1" applyFont="1" applyFill="1" applyBorder="1" applyAlignment="1" applyProtection="1">
      <alignment horizontal="left" vertical="center" wrapText="1" indent="1"/>
    </xf>
    <xf numFmtId="0" fontId="19" fillId="4" borderId="2" xfId="2" quotePrefix="1" applyFont="1" applyFill="1" applyBorder="1" applyAlignment="1" applyProtection="1">
      <alignment horizontal="center" vertical="center" wrapText="1"/>
    </xf>
    <xf numFmtId="0" fontId="13" fillId="2" borderId="2" xfId="1" applyFont="1" applyFill="1" applyBorder="1" applyAlignment="1" applyProtection="1">
      <alignment horizontal="left" vertical="center" wrapText="1"/>
    </xf>
    <xf numFmtId="0" fontId="13" fillId="2" borderId="12" xfId="1" applyFont="1" applyFill="1" applyBorder="1" applyAlignment="1" applyProtection="1">
      <alignment horizontal="left" vertical="center" wrapText="1" indent="1"/>
    </xf>
    <xf numFmtId="0" fontId="19" fillId="4" borderId="23" xfId="2" quotePrefix="1" applyFont="1" applyFill="1" applyBorder="1" applyAlignment="1" applyProtection="1">
      <alignment horizontal="center" vertical="center" wrapText="1"/>
    </xf>
    <xf numFmtId="0" fontId="19" fillId="4" borderId="3" xfId="2" applyFont="1" applyFill="1" applyBorder="1" applyAlignment="1" applyProtection="1">
      <alignment horizontal="left" vertical="center" wrapText="1" indent="1"/>
    </xf>
    <xf numFmtId="0" fontId="13" fillId="2" borderId="3" xfId="1" applyFont="1" applyFill="1" applyBorder="1" applyAlignment="1" applyProtection="1">
      <alignment horizontal="left" vertical="center" wrapText="1"/>
    </xf>
    <xf numFmtId="0" fontId="13" fillId="2" borderId="14" xfId="1" applyFont="1" applyFill="1" applyBorder="1" applyAlignment="1" applyProtection="1">
      <alignment horizontal="left" vertical="center" wrapText="1" indent="1"/>
    </xf>
    <xf numFmtId="0" fontId="18" fillId="3" borderId="6" xfId="1" applyFont="1" applyFill="1" applyBorder="1" applyAlignment="1" applyProtection="1">
      <alignment horizontal="center" vertical="center" wrapText="1"/>
    </xf>
    <xf numFmtId="0" fontId="19" fillId="4" borderId="6" xfId="2" quotePrefix="1" applyFont="1" applyFill="1" applyBorder="1" applyAlignment="1" applyProtection="1">
      <alignment horizontal="center" vertical="center" wrapText="1"/>
    </xf>
    <xf numFmtId="0" fontId="22" fillId="2" borderId="7" xfId="1" applyFont="1" applyFill="1" applyBorder="1" applyAlignment="1" applyProtection="1">
      <alignment horizontal="left" vertical="center" wrapText="1" indent="1"/>
    </xf>
    <xf numFmtId="0" fontId="13" fillId="2" borderId="6" xfId="1" applyFont="1" applyFill="1" applyBorder="1" applyAlignment="1" applyProtection="1">
      <alignment horizontal="left" vertical="center" wrapText="1"/>
    </xf>
    <xf numFmtId="0" fontId="25" fillId="0" borderId="0" xfId="1" quotePrefix="1" applyFont="1" applyAlignment="1" applyProtection="1">
      <alignment vertical="center"/>
    </xf>
    <xf numFmtId="0" fontId="25" fillId="0" borderId="0" xfId="1" applyFont="1" applyAlignment="1" applyProtection="1">
      <alignment vertical="center"/>
    </xf>
    <xf numFmtId="0" fontId="25" fillId="0" borderId="0" xfId="1" applyFont="1" applyAlignment="1" applyProtection="1">
      <alignment horizontal="left" vertical="top"/>
    </xf>
    <xf numFmtId="0" fontId="28" fillId="0" borderId="0" xfId="1" applyFont="1" applyAlignment="1" applyProtection="1">
      <alignment vertical="center"/>
    </xf>
    <xf numFmtId="0" fontId="14" fillId="2" borderId="0" xfId="0" applyFont="1" applyFill="1" applyAlignment="1" applyProtection="1">
      <alignment horizontal="left" vertical="center" indent="22"/>
    </xf>
    <xf numFmtId="0" fontId="35" fillId="2" borderId="0" xfId="0" applyFont="1" applyFill="1" applyAlignment="1" applyProtection="1">
      <alignment horizontal="left" vertical="center" indent="22"/>
    </xf>
    <xf numFmtId="164" fontId="19" fillId="4" borderId="29" xfId="1" applyNumberFormat="1" applyFont="1" applyFill="1" applyBorder="1" applyAlignment="1" applyProtection="1">
      <alignment horizontal="center" vertical="center" wrapText="1"/>
    </xf>
    <xf numFmtId="0" fontId="19" fillId="4" borderId="39" xfId="1" applyFont="1" applyFill="1" applyBorder="1" applyAlignment="1" applyProtection="1">
      <alignment horizontal="center" vertical="center" wrapText="1"/>
    </xf>
    <xf numFmtId="0" fontId="37" fillId="0" borderId="0" xfId="0" applyFont="1" applyAlignment="1" applyProtection="1">
      <alignment horizontal="center" vertical="center"/>
    </xf>
    <xf numFmtId="0" fontId="20" fillId="2" borderId="0" xfId="3" applyFont="1" applyFill="1" applyProtection="1"/>
    <xf numFmtId="14" fontId="17" fillId="2" borderId="0" xfId="0" applyNumberFormat="1" applyFont="1" applyFill="1" applyBorder="1" applyAlignment="1" applyProtection="1">
      <alignment horizontal="center"/>
    </xf>
    <xf numFmtId="0" fontId="12" fillId="2" borderId="0" xfId="5" applyFont="1" applyFill="1" applyAlignment="1" applyProtection="1">
      <alignment vertical="center" wrapText="1"/>
    </xf>
    <xf numFmtId="0" fontId="14" fillId="0" borderId="0" xfId="6" applyFont="1" applyAlignment="1" applyProtection="1">
      <alignment vertical="center"/>
    </xf>
    <xf numFmtId="0" fontId="20" fillId="3" borderId="73" xfId="4" applyFont="1" applyFill="1" applyBorder="1" applyAlignment="1" applyProtection="1">
      <alignment horizontal="left" vertical="center" wrapText="1" indent="1"/>
    </xf>
    <xf numFmtId="0" fontId="20" fillId="3" borderId="82" xfId="4" applyFont="1" applyFill="1" applyBorder="1" applyAlignment="1" applyProtection="1">
      <alignment horizontal="left" vertical="center" wrapText="1" indent="1"/>
    </xf>
    <xf numFmtId="0" fontId="20" fillId="3" borderId="89" xfId="4" applyFont="1" applyFill="1" applyBorder="1" applyAlignment="1" applyProtection="1">
      <alignment horizontal="left" vertical="center" wrapText="1" indent="1"/>
    </xf>
    <xf numFmtId="0" fontId="12" fillId="2" borderId="0" xfId="8" applyFont="1" applyFill="1" applyAlignment="1" applyProtection="1">
      <alignment vertical="center" wrapText="1"/>
    </xf>
    <xf numFmtId="0" fontId="14" fillId="2" borderId="0" xfId="6" applyFont="1" applyFill="1" applyAlignment="1" applyProtection="1">
      <alignment vertical="center"/>
    </xf>
    <xf numFmtId="0" fontId="51" fillId="3" borderId="37" xfId="7" applyFont="1" applyFill="1" applyBorder="1" applyAlignment="1" applyProtection="1">
      <alignment horizontal="left" vertical="center" wrapText="1"/>
    </xf>
    <xf numFmtId="0" fontId="51" fillId="3" borderId="24" xfId="7" applyFont="1" applyFill="1" applyBorder="1" applyAlignment="1" applyProtection="1">
      <alignment horizontal="left" vertical="center" wrapText="1"/>
    </xf>
    <xf numFmtId="0" fontId="51" fillId="3" borderId="8" xfId="7" applyFont="1" applyFill="1" applyBorder="1" applyAlignment="1" applyProtection="1">
      <alignment horizontal="center" vertical="center" wrapText="1"/>
    </xf>
    <xf numFmtId="0" fontId="51" fillId="3" borderId="10" xfId="7" applyFont="1" applyFill="1" applyBorder="1" applyAlignment="1" applyProtection="1">
      <alignment vertical="center" wrapText="1"/>
    </xf>
    <xf numFmtId="0" fontId="51" fillId="3" borderId="95" xfId="7" applyFont="1" applyFill="1" applyBorder="1" applyAlignment="1" applyProtection="1">
      <alignment horizontal="left" vertical="center" wrapText="1" indent="1"/>
    </xf>
    <xf numFmtId="0" fontId="51" fillId="3" borderId="15" xfId="7" applyFont="1" applyFill="1" applyBorder="1" applyAlignment="1" applyProtection="1">
      <alignment horizontal="left" vertical="center" wrapText="1" indent="1"/>
    </xf>
    <xf numFmtId="0" fontId="51" fillId="3" borderId="81" xfId="7" applyFont="1" applyFill="1" applyBorder="1" applyAlignment="1" applyProtection="1">
      <alignment horizontal="left" vertical="center" wrapText="1" indent="1"/>
    </xf>
    <xf numFmtId="0" fontId="51" fillId="3" borderId="81" xfId="7" applyFont="1" applyFill="1" applyBorder="1" applyAlignment="1" applyProtection="1">
      <alignment horizontal="left" vertical="center" wrapText="1" indent="3"/>
    </xf>
    <xf numFmtId="0" fontId="51" fillId="3" borderId="82" xfId="7" applyFont="1" applyFill="1" applyBorder="1" applyAlignment="1" applyProtection="1">
      <alignment horizontal="left" vertical="center" wrapText="1" indent="1"/>
    </xf>
    <xf numFmtId="0" fontId="0" fillId="2" borderId="0" xfId="0" applyFill="1" applyAlignment="1" applyProtection="1">
      <alignment vertical="center"/>
    </xf>
    <xf numFmtId="0" fontId="25" fillId="2" borderId="0" xfId="9" applyFont="1" applyFill="1" applyBorder="1" applyAlignment="1" applyProtection="1">
      <alignment horizontal="right" indent="3"/>
    </xf>
    <xf numFmtId="0" fontId="19" fillId="4" borderId="100" xfId="9" applyFont="1" applyFill="1" applyBorder="1" applyAlignment="1" applyProtection="1">
      <alignment horizontal="center" vertical="center" wrapText="1"/>
    </xf>
    <xf numFmtId="0" fontId="19" fillId="4" borderId="17" xfId="9" applyFont="1" applyFill="1" applyBorder="1" applyAlignment="1" applyProtection="1">
      <alignment horizontal="center" vertical="center" wrapText="1"/>
    </xf>
    <xf numFmtId="0" fontId="20" fillId="4" borderId="28" xfId="9" applyFont="1" applyFill="1" applyBorder="1" applyAlignment="1" applyProtection="1">
      <alignment horizontal="left"/>
    </xf>
    <xf numFmtId="0" fontId="20" fillId="4" borderId="30" xfId="9" applyFont="1" applyFill="1" applyBorder="1" applyAlignment="1" applyProtection="1">
      <alignment horizontal="left"/>
    </xf>
    <xf numFmtId="0" fontId="20" fillId="4" borderId="23" xfId="9" applyFont="1" applyFill="1" applyBorder="1" applyAlignment="1" applyProtection="1">
      <alignment horizontal="left"/>
    </xf>
    <xf numFmtId="0" fontId="19" fillId="4" borderId="6" xfId="9" applyFont="1" applyFill="1" applyBorder="1" applyAlignment="1" applyProtection="1">
      <alignment horizontal="left"/>
    </xf>
    <xf numFmtId="0" fontId="17" fillId="0" borderId="4" xfId="9" applyFont="1" applyFill="1" applyBorder="1" applyAlignment="1" applyProtection="1">
      <alignment horizontal="left" vertical="center"/>
    </xf>
    <xf numFmtId="0" fontId="17" fillId="0" borderId="0" xfId="9" applyFont="1" applyFill="1" applyBorder="1" applyAlignment="1" applyProtection="1">
      <alignment horizontal="left"/>
    </xf>
    <xf numFmtId="0" fontId="58" fillId="2" borderId="0" xfId="5" applyFont="1" applyFill="1" applyAlignment="1" applyProtection="1"/>
    <xf numFmtId="0" fontId="20" fillId="2" borderId="0" xfId="5" applyFont="1" applyFill="1" applyProtection="1"/>
    <xf numFmtId="0" fontId="59" fillId="0" borderId="0" xfId="5" applyFont="1" applyFill="1" applyAlignment="1" applyProtection="1"/>
    <xf numFmtId="0" fontId="40" fillId="0" borderId="0" xfId="5" applyFont="1" applyFill="1" applyProtection="1"/>
    <xf numFmtId="0" fontId="60" fillId="0" borderId="0" xfId="6" applyFont="1" applyAlignment="1" applyProtection="1">
      <alignment horizontal="center" vertical="center" wrapText="1"/>
    </xf>
    <xf numFmtId="0" fontId="60" fillId="0" borderId="0" xfId="6" applyFont="1" applyAlignment="1" applyProtection="1">
      <alignment vertical="center" wrapText="1"/>
    </xf>
    <xf numFmtId="0" fontId="62" fillId="0" borderId="0" xfId="5" applyFont="1" applyFill="1" applyAlignment="1" applyProtection="1">
      <alignment horizontal="center"/>
    </xf>
    <xf numFmtId="0" fontId="19" fillId="3" borderId="29" xfId="6" applyFont="1" applyFill="1" applyBorder="1" applyAlignment="1" applyProtection="1">
      <alignment vertical="center" wrapText="1"/>
    </xf>
    <xf numFmtId="3" fontId="40" fillId="8" borderId="20" xfId="3" applyNumberFormat="1" applyFont="1" applyFill="1" applyBorder="1" applyAlignment="1" applyProtection="1">
      <alignment horizontal="right" vertical="center"/>
    </xf>
    <xf numFmtId="3" fontId="40" fillId="8" borderId="20" xfId="3" applyNumberFormat="1" applyFont="1" applyFill="1" applyBorder="1" applyAlignment="1" applyProtection="1">
      <alignment horizontal="left" vertical="center"/>
    </xf>
    <xf numFmtId="0" fontId="19" fillId="3" borderId="37" xfId="6" applyFont="1" applyFill="1" applyBorder="1" applyAlignment="1" applyProtection="1">
      <alignment vertical="center" wrapText="1"/>
    </xf>
    <xf numFmtId="3" fontId="40" fillId="8" borderId="24" xfId="3" applyNumberFormat="1" applyFont="1" applyFill="1" applyBorder="1" applyAlignment="1" applyProtection="1">
      <alignment horizontal="right" vertical="center"/>
    </xf>
    <xf numFmtId="3" fontId="40" fillId="8" borderId="24" xfId="3" applyNumberFormat="1" applyFont="1" applyFill="1" applyBorder="1" applyAlignment="1" applyProtection="1">
      <alignment horizontal="left" vertical="center"/>
    </xf>
    <xf numFmtId="0" fontId="20" fillId="3" borderId="37" xfId="6" applyFont="1" applyFill="1" applyBorder="1" applyAlignment="1" applyProtection="1">
      <alignment vertical="center" wrapText="1"/>
    </xf>
    <xf numFmtId="0" fontId="19" fillId="0" borderId="37" xfId="6" applyFont="1" applyFill="1" applyBorder="1" applyAlignment="1" applyProtection="1">
      <alignment vertical="center" wrapText="1"/>
    </xf>
    <xf numFmtId="3" fontId="40" fillId="0" borderId="37" xfId="3" applyNumberFormat="1" applyFont="1" applyFill="1" applyBorder="1" applyAlignment="1" applyProtection="1">
      <alignment horizontal="right" vertical="center"/>
    </xf>
    <xf numFmtId="3" fontId="40" fillId="0" borderId="108" xfId="3" applyNumberFormat="1" applyFont="1" applyFill="1" applyBorder="1" applyAlignment="1" applyProtection="1">
      <alignment horizontal="right" vertical="center"/>
    </xf>
    <xf numFmtId="3" fontId="40" fillId="0" borderId="24" xfId="3" applyNumberFormat="1" applyFont="1" applyFill="1" applyBorder="1" applyAlignment="1" applyProtection="1">
      <alignment horizontal="right" vertical="center"/>
    </xf>
    <xf numFmtId="3" fontId="40" fillId="0" borderId="37" xfId="3" applyNumberFormat="1" applyFont="1" applyFill="1" applyBorder="1" applyAlignment="1" applyProtection="1">
      <alignment horizontal="left" vertical="center"/>
    </xf>
    <xf numFmtId="3" fontId="40" fillId="0" borderId="108" xfId="3" applyNumberFormat="1" applyFont="1" applyFill="1" applyBorder="1" applyAlignment="1" applyProtection="1">
      <alignment horizontal="left" vertical="center"/>
    </xf>
    <xf numFmtId="3" fontId="40" fillId="0" borderId="24" xfId="3" applyNumberFormat="1" applyFont="1" applyFill="1" applyBorder="1" applyAlignment="1" applyProtection="1">
      <alignment horizontal="left" vertical="center"/>
    </xf>
    <xf numFmtId="0" fontId="19" fillId="3" borderId="32" xfId="6" applyFont="1" applyFill="1" applyBorder="1" applyAlignment="1" applyProtection="1">
      <alignment vertical="center" wrapText="1"/>
    </xf>
    <xf numFmtId="3" fontId="40" fillId="8" borderId="33" xfId="3" applyNumberFormat="1" applyFont="1" applyFill="1" applyBorder="1" applyAlignment="1" applyProtection="1">
      <alignment horizontal="right" vertical="center"/>
    </xf>
    <xf numFmtId="3" fontId="40" fillId="8" borderId="33" xfId="3" applyNumberFormat="1" applyFont="1" applyFill="1" applyBorder="1" applyAlignment="1" applyProtection="1">
      <alignment horizontal="left" vertical="center"/>
    </xf>
    <xf numFmtId="0" fontId="19" fillId="3" borderId="43" xfId="6" applyFont="1" applyFill="1" applyBorder="1" applyAlignment="1" applyProtection="1">
      <alignment horizontal="left" vertical="center" wrapText="1"/>
    </xf>
    <xf numFmtId="3" fontId="42" fillId="0" borderId="43" xfId="3" applyNumberFormat="1" applyFont="1" applyFill="1" applyBorder="1" applyAlignment="1" applyProtection="1">
      <alignment horizontal="right" vertical="center"/>
    </xf>
    <xf numFmtId="3" fontId="42" fillId="0" borderId="107" xfId="3" applyNumberFormat="1" applyFont="1" applyFill="1" applyBorder="1" applyAlignment="1" applyProtection="1">
      <alignment horizontal="right" vertical="center"/>
    </xf>
    <xf numFmtId="0" fontId="17" fillId="2" borderId="0" xfId="0" quotePrefix="1" applyFont="1" applyFill="1" applyBorder="1" applyProtection="1"/>
    <xf numFmtId="0" fontId="17" fillId="0" borderId="0" xfId="0" applyFont="1" applyProtection="1"/>
    <xf numFmtId="3" fontId="40" fillId="8" borderId="99" xfId="5" applyNumberFormat="1" applyFont="1" applyFill="1" applyBorder="1" applyAlignment="1" applyProtection="1">
      <alignment horizontal="right" vertical="center"/>
    </xf>
    <xf numFmtId="3" fontId="40" fillId="8" borderId="103" xfId="5" applyNumberFormat="1" applyFont="1" applyFill="1" applyBorder="1" applyAlignment="1" applyProtection="1">
      <alignment horizontal="right" vertical="center"/>
    </xf>
    <xf numFmtId="3" fontId="40" fillId="0" borderId="104" xfId="3" applyNumberFormat="1" applyFont="1" applyFill="1" applyBorder="1" applyAlignment="1" applyProtection="1">
      <alignment horizontal="right" vertical="center"/>
    </xf>
    <xf numFmtId="3" fontId="40" fillId="0" borderId="103" xfId="5" applyNumberFormat="1" applyFont="1" applyFill="1" applyBorder="1" applyAlignment="1" applyProtection="1">
      <alignment horizontal="right" vertical="center"/>
    </xf>
    <xf numFmtId="3" fontId="42" fillId="8" borderId="27" xfId="3" applyNumberFormat="1" applyFont="1" applyFill="1" applyBorder="1" applyAlignment="1" applyProtection="1">
      <alignment horizontal="right" vertical="center"/>
    </xf>
    <xf numFmtId="3" fontId="42" fillId="8" borderId="105" xfId="3" applyNumberFormat="1" applyFont="1" applyFill="1" applyBorder="1" applyAlignment="1" applyProtection="1">
      <alignment horizontal="right" vertical="center"/>
    </xf>
    <xf numFmtId="0" fontId="17" fillId="2" borderId="0" xfId="0" quotePrefix="1" applyFont="1" applyFill="1" applyBorder="1" applyAlignment="1" applyProtection="1">
      <alignment vertical="top"/>
    </xf>
    <xf numFmtId="0" fontId="40" fillId="0" borderId="0" xfId="5" applyFont="1" applyFill="1" applyAlignment="1" applyProtection="1">
      <alignment vertical="center"/>
    </xf>
    <xf numFmtId="0" fontId="17" fillId="0" borderId="0" xfId="0" applyFont="1" applyAlignment="1" applyProtection="1">
      <alignment vertical="center"/>
    </xf>
    <xf numFmtId="3" fontId="40" fillId="0" borderId="0" xfId="3" applyNumberFormat="1" applyFont="1" applyFill="1" applyBorder="1" applyAlignment="1" applyProtection="1">
      <alignment horizontal="right" vertical="center"/>
    </xf>
    <xf numFmtId="3" fontId="40" fillId="0" borderId="103" xfId="3" applyNumberFormat="1" applyFont="1" applyFill="1" applyBorder="1" applyAlignment="1" applyProtection="1">
      <alignment horizontal="right" vertical="center"/>
    </xf>
    <xf numFmtId="0" fontId="40" fillId="2" borderId="0" xfId="5" applyFont="1" applyFill="1" applyBorder="1" applyAlignment="1" applyProtection="1">
      <alignment vertical="center"/>
    </xf>
    <xf numFmtId="0" fontId="40" fillId="2" borderId="0" xfId="5" applyFont="1" applyFill="1" applyBorder="1" applyProtection="1"/>
    <xf numFmtId="0" fontId="61" fillId="0" borderId="0" xfId="6" applyFont="1" applyAlignment="1" applyProtection="1">
      <alignment vertical="center" wrapText="1"/>
    </xf>
    <xf numFmtId="0" fontId="59" fillId="0" borderId="0" xfId="5" applyFont="1" applyFill="1" applyAlignment="1" applyProtection="1">
      <alignment horizontal="left" wrapText="1"/>
    </xf>
    <xf numFmtId="0" fontId="43" fillId="0" borderId="0" xfId="5" applyFont="1" applyFill="1" applyAlignment="1" applyProtection="1">
      <alignment horizontal="center"/>
    </xf>
    <xf numFmtId="0" fontId="20" fillId="3" borderId="43" xfId="5" applyFont="1" applyFill="1" applyBorder="1" applyAlignment="1" applyProtection="1">
      <alignment horizontal="center" vertical="center"/>
    </xf>
    <xf numFmtId="0" fontId="20" fillId="3" borderId="25" xfId="5" applyFont="1" applyFill="1" applyBorder="1" applyAlignment="1" applyProtection="1">
      <alignment horizontal="center" vertical="center" wrapText="1"/>
    </xf>
    <xf numFmtId="0" fontId="19" fillId="3" borderId="29" xfId="6" applyFont="1" applyFill="1" applyBorder="1" applyAlignment="1" applyProtection="1">
      <alignment vertical="center"/>
    </xf>
    <xf numFmtId="0" fontId="19" fillId="3" borderId="37" xfId="5" applyFont="1" applyFill="1" applyBorder="1" applyAlignment="1" applyProtection="1">
      <alignment horizontal="left" vertical="center"/>
    </xf>
    <xf numFmtId="0" fontId="19" fillId="3" borderId="37" xfId="6" applyFont="1" applyFill="1" applyBorder="1" applyAlignment="1" applyProtection="1">
      <alignment horizontal="left" vertical="center"/>
    </xf>
    <xf numFmtId="0" fontId="20" fillId="3" borderId="37" xfId="6" applyFont="1" applyFill="1" applyBorder="1" applyAlignment="1" applyProtection="1">
      <alignment horizontal="left" vertical="center" indent="2"/>
    </xf>
    <xf numFmtId="3" fontId="31" fillId="0" borderId="37" xfId="3" applyNumberFormat="1" applyFont="1" applyFill="1" applyBorder="1" applyAlignment="1" applyProtection="1">
      <alignment horizontal="left" vertical="center" indent="1"/>
    </xf>
    <xf numFmtId="3" fontId="31" fillId="0" borderId="30" xfId="3" applyNumberFormat="1" applyFont="1" applyFill="1" applyBorder="1" applyAlignment="1" applyProtection="1">
      <alignment horizontal="left" vertical="center" indent="1"/>
    </xf>
    <xf numFmtId="3" fontId="31" fillId="0" borderId="30" xfId="3" applyNumberFormat="1" applyFont="1" applyFill="1" applyBorder="1" applyAlignment="1" applyProtection="1">
      <alignment horizontal="left" vertical="center"/>
    </xf>
    <xf numFmtId="0" fontId="19" fillId="3" borderId="37" xfId="6" applyFont="1" applyFill="1" applyBorder="1" applyAlignment="1" applyProtection="1">
      <alignment horizontal="left" vertical="center" indent="2"/>
    </xf>
    <xf numFmtId="0" fontId="20" fillId="3" borderId="37" xfId="6" applyFont="1" applyFill="1" applyBorder="1" applyAlignment="1" applyProtection="1">
      <alignment horizontal="left" vertical="center" indent="4"/>
    </xf>
    <xf numFmtId="0" fontId="20" fillId="3" borderId="37" xfId="6" applyFont="1" applyFill="1" applyBorder="1" applyAlignment="1" applyProtection="1">
      <alignment horizontal="left" vertical="center" wrapText="1" indent="4"/>
    </xf>
    <xf numFmtId="3" fontId="31" fillId="8" borderId="30" xfId="5" applyNumberFormat="1" applyFont="1" applyFill="1" applyBorder="1" applyAlignment="1" applyProtection="1">
      <alignment horizontal="left" vertical="center" indent="1"/>
    </xf>
    <xf numFmtId="3" fontId="31" fillId="8" borderId="30" xfId="5" applyNumberFormat="1" applyFont="1" applyFill="1" applyBorder="1" applyAlignment="1" applyProtection="1">
      <alignment horizontal="left" vertical="center"/>
    </xf>
    <xf numFmtId="0" fontId="19" fillId="0" borderId="37" xfId="6" applyFont="1" applyFill="1" applyBorder="1" applyAlignment="1" applyProtection="1">
      <alignment horizontal="left" vertical="top" wrapText="1"/>
    </xf>
    <xf numFmtId="3" fontId="31" fillId="0" borderId="103" xfId="3" applyNumberFormat="1" applyFont="1" applyFill="1" applyBorder="1" applyAlignment="1" applyProtection="1">
      <alignment horizontal="left" vertical="center" indent="1"/>
    </xf>
    <xf numFmtId="3" fontId="31" fillId="0" borderId="37" xfId="5" applyNumberFormat="1" applyFont="1" applyFill="1" applyBorder="1" applyAlignment="1" applyProtection="1">
      <alignment horizontal="left" vertical="center" indent="1"/>
    </xf>
    <xf numFmtId="3" fontId="31" fillId="0" borderId="30" xfId="5" applyNumberFormat="1" applyFont="1" applyFill="1" applyBorder="1" applyAlignment="1" applyProtection="1">
      <alignment horizontal="right" vertical="center"/>
    </xf>
    <xf numFmtId="0" fontId="19" fillId="3" borderId="32" xfId="6" applyFont="1" applyFill="1" applyBorder="1" applyAlignment="1" applyProtection="1">
      <alignment horizontal="left" vertical="center"/>
    </xf>
    <xf numFmtId="3" fontId="65" fillId="8" borderId="32" xfId="3" applyNumberFormat="1" applyFont="1" applyFill="1" applyBorder="1" applyAlignment="1" applyProtection="1">
      <alignment horizontal="left" vertical="center" indent="1"/>
    </xf>
    <xf numFmtId="3" fontId="65" fillId="8" borderId="111" xfId="3" applyNumberFormat="1" applyFont="1" applyFill="1" applyBorder="1" applyAlignment="1" applyProtection="1">
      <alignment horizontal="left" vertical="center" indent="1"/>
    </xf>
    <xf numFmtId="3" fontId="65" fillId="8" borderId="15" xfId="3" applyNumberFormat="1" applyFont="1" applyFill="1" applyBorder="1" applyAlignment="1" applyProtection="1">
      <alignment horizontal="left" vertical="center" indent="1"/>
    </xf>
    <xf numFmtId="3" fontId="65" fillId="8" borderId="32" xfId="5" applyNumberFormat="1" applyFont="1" applyFill="1" applyBorder="1" applyAlignment="1" applyProtection="1">
      <alignment horizontal="left" vertical="center" indent="1"/>
    </xf>
    <xf numFmtId="3" fontId="40" fillId="8" borderId="32" xfId="3" applyNumberFormat="1" applyFont="1" applyFill="1" applyBorder="1" applyAlignment="1" applyProtection="1">
      <alignment horizontal="left" vertical="center" indent="1"/>
    </xf>
    <xf numFmtId="3" fontId="40" fillId="8" borderId="111" xfId="3" applyNumberFormat="1" applyFont="1" applyFill="1" applyBorder="1" applyAlignment="1" applyProtection="1">
      <alignment horizontal="left" vertical="center" indent="1"/>
    </xf>
    <xf numFmtId="3" fontId="40" fillId="8" borderId="15" xfId="3" applyNumberFormat="1" applyFont="1" applyFill="1" applyBorder="1" applyAlignment="1" applyProtection="1">
      <alignment horizontal="left" vertical="center" indent="1"/>
    </xf>
    <xf numFmtId="3" fontId="40" fillId="8" borderId="15" xfId="5" applyNumberFormat="1" applyFont="1" applyFill="1" applyBorder="1" applyAlignment="1" applyProtection="1">
      <alignment horizontal="right" vertical="center"/>
    </xf>
    <xf numFmtId="0" fontId="19" fillId="3" borderId="43" xfId="6" applyFont="1" applyFill="1" applyBorder="1" applyAlignment="1" applyProtection="1">
      <alignment horizontal="left" vertical="center"/>
    </xf>
    <xf numFmtId="3" fontId="42" fillId="8" borderId="43" xfId="3" applyNumberFormat="1" applyFont="1" applyFill="1" applyBorder="1" applyAlignment="1" applyProtection="1">
      <alignment horizontal="right" vertical="center"/>
    </xf>
    <xf numFmtId="3" fontId="42" fillId="8" borderId="22" xfId="3" applyNumberFormat="1" applyFont="1" applyFill="1" applyBorder="1" applyAlignment="1" applyProtection="1">
      <alignment horizontal="right" vertical="center"/>
    </xf>
    <xf numFmtId="3" fontId="42" fillId="8" borderId="23" xfId="3" applyNumberFormat="1" applyFont="1" applyFill="1" applyBorder="1" applyAlignment="1" applyProtection="1">
      <alignment horizontal="right" vertical="center"/>
    </xf>
    <xf numFmtId="3" fontId="42" fillId="2" borderId="43" xfId="3" applyNumberFormat="1" applyFont="1" applyFill="1" applyBorder="1" applyAlignment="1" applyProtection="1">
      <alignment horizontal="right" vertical="center"/>
    </xf>
    <xf numFmtId="3" fontId="42" fillId="8" borderId="43" xfId="5" applyNumberFormat="1" applyFont="1" applyFill="1" applyBorder="1" applyAlignment="1" applyProtection="1">
      <alignment horizontal="right" vertical="center"/>
    </xf>
    <xf numFmtId="3" fontId="42" fillId="8" borderId="23" xfId="5" applyNumberFormat="1" applyFont="1" applyFill="1" applyBorder="1" applyAlignment="1" applyProtection="1">
      <alignment horizontal="right" vertical="center"/>
    </xf>
    <xf numFmtId="0" fontId="40" fillId="0" borderId="0" xfId="5" applyFont="1" applyFill="1" applyAlignment="1" applyProtection="1"/>
    <xf numFmtId="0" fontId="58" fillId="0" borderId="0" xfId="5" applyFont="1" applyFill="1" applyAlignment="1" applyProtection="1">
      <alignment horizontal="left" wrapText="1"/>
    </xf>
    <xf numFmtId="3" fontId="40" fillId="0" borderId="37" xfId="5" applyNumberFormat="1" applyFont="1" applyFill="1" applyBorder="1" applyAlignment="1" applyProtection="1">
      <alignment horizontal="right" vertical="center"/>
    </xf>
    <xf numFmtId="3" fontId="40" fillId="0" borderId="30" xfId="5" applyNumberFormat="1" applyFont="1" applyFill="1" applyBorder="1" applyAlignment="1" applyProtection="1">
      <alignment horizontal="right" vertical="center"/>
    </xf>
    <xf numFmtId="0" fontId="40" fillId="0" borderId="0" xfId="5" applyFont="1" applyFill="1" applyBorder="1" applyProtection="1"/>
    <xf numFmtId="3" fontId="40" fillId="8" borderId="32" xfId="5" applyNumberFormat="1" applyFont="1" applyFill="1" applyBorder="1" applyAlignment="1" applyProtection="1">
      <alignment horizontal="right" vertical="center"/>
    </xf>
    <xf numFmtId="3" fontId="40" fillId="8" borderId="111" xfId="5" applyNumberFormat="1" applyFont="1" applyFill="1" applyBorder="1" applyAlignment="1" applyProtection="1">
      <alignment horizontal="right" vertical="center"/>
    </xf>
    <xf numFmtId="3" fontId="40" fillId="8" borderId="40" xfId="5" applyNumberFormat="1" applyFont="1" applyFill="1" applyBorder="1" applyAlignment="1" applyProtection="1">
      <alignment horizontal="right" vertical="center"/>
    </xf>
    <xf numFmtId="3" fontId="65" fillId="8" borderId="111" xfId="3" applyNumberFormat="1" applyFont="1" applyFill="1" applyBorder="1" applyAlignment="1" applyProtection="1">
      <alignment horizontal="left" vertical="center"/>
    </xf>
    <xf numFmtId="3" fontId="65" fillId="8" borderId="32" xfId="5" applyNumberFormat="1" applyFont="1" applyFill="1" applyBorder="1" applyAlignment="1" applyProtection="1">
      <alignment horizontal="right" vertical="center"/>
    </xf>
    <xf numFmtId="3" fontId="42" fillId="8" borderId="22" xfId="5" applyNumberFormat="1" applyFont="1" applyFill="1" applyBorder="1" applyAlignment="1" applyProtection="1">
      <alignment horizontal="right" vertical="center"/>
    </xf>
    <xf numFmtId="3" fontId="42" fillId="8" borderId="5" xfId="5" applyNumberFormat="1" applyFont="1" applyFill="1" applyBorder="1" applyAlignment="1" applyProtection="1">
      <alignment horizontal="right" vertical="center"/>
    </xf>
    <xf numFmtId="0" fontId="17" fillId="2" borderId="0" xfId="0" quotePrefix="1" applyFont="1" applyFill="1" applyBorder="1" applyAlignment="1" applyProtection="1"/>
    <xf numFmtId="0" fontId="17" fillId="0" borderId="0" xfId="0" applyFont="1" applyAlignment="1" applyProtection="1"/>
    <xf numFmtId="0" fontId="40" fillId="2" borderId="0" xfId="5" applyFont="1" applyFill="1" applyBorder="1" applyAlignment="1" applyProtection="1"/>
    <xf numFmtId="0" fontId="66" fillId="2" borderId="0" xfId="0" applyFont="1" applyFill="1" applyBorder="1" applyProtection="1"/>
    <xf numFmtId="0" fontId="17" fillId="2" borderId="0" xfId="0" applyFont="1" applyFill="1" applyBorder="1" applyAlignment="1" applyProtection="1">
      <alignment vertical="center"/>
    </xf>
    <xf numFmtId="3" fontId="40" fillId="0" borderId="30" xfId="5" applyNumberFormat="1" applyFont="1" applyFill="1" applyBorder="1" applyAlignment="1" applyProtection="1">
      <alignment horizontal="left" vertical="center" indent="1"/>
    </xf>
    <xf numFmtId="3" fontId="40" fillId="8" borderId="15" xfId="5" applyNumberFormat="1" applyFont="1" applyFill="1" applyBorder="1" applyAlignment="1" applyProtection="1">
      <alignment horizontal="left" vertical="center" indent="1"/>
    </xf>
    <xf numFmtId="3" fontId="40" fillId="8" borderId="43" xfId="5" applyNumberFormat="1" applyFont="1" applyFill="1" applyBorder="1" applyAlignment="1" applyProtection="1">
      <alignment horizontal="right" vertical="center"/>
    </xf>
    <xf numFmtId="3" fontId="40" fillId="8" borderId="22" xfId="5" applyNumberFormat="1" applyFont="1" applyFill="1" applyBorder="1" applyAlignment="1" applyProtection="1">
      <alignment horizontal="right" vertical="center"/>
    </xf>
    <xf numFmtId="3" fontId="40" fillId="8" borderId="5" xfId="5" applyNumberFormat="1" applyFont="1" applyFill="1" applyBorder="1" applyAlignment="1" applyProtection="1">
      <alignment horizontal="right" vertical="center"/>
    </xf>
    <xf numFmtId="3" fontId="40" fillId="0" borderId="37" xfId="3" applyNumberFormat="1" applyFont="1" applyFill="1" applyBorder="1" applyAlignment="1" applyProtection="1">
      <alignment horizontal="left" vertical="center" indent="1"/>
    </xf>
    <xf numFmtId="3" fontId="40" fillId="0" borderId="103" xfId="3" applyNumberFormat="1" applyFont="1" applyFill="1" applyBorder="1" applyAlignment="1" applyProtection="1">
      <alignment horizontal="left" vertical="center" indent="1"/>
    </xf>
    <xf numFmtId="3" fontId="40" fillId="0" borderId="0" xfId="3" applyNumberFormat="1" applyFont="1" applyFill="1" applyBorder="1" applyAlignment="1" applyProtection="1">
      <alignment horizontal="left" vertical="center" indent="1"/>
    </xf>
    <xf numFmtId="3" fontId="40" fillId="0" borderId="37" xfId="5" applyNumberFormat="1" applyFont="1" applyFill="1" applyBorder="1" applyAlignment="1" applyProtection="1">
      <alignment horizontal="left" vertical="center" indent="1"/>
    </xf>
    <xf numFmtId="3" fontId="40" fillId="8" borderId="32" xfId="5" applyNumberFormat="1" applyFont="1" applyFill="1" applyBorder="1" applyAlignment="1" applyProtection="1">
      <alignment horizontal="left" vertical="center" indent="1"/>
    </xf>
    <xf numFmtId="3" fontId="40" fillId="8" borderId="111" xfId="5" applyNumberFormat="1" applyFont="1" applyFill="1" applyBorder="1" applyAlignment="1" applyProtection="1">
      <alignment horizontal="left" vertical="center" indent="1"/>
    </xf>
    <xf numFmtId="3" fontId="40" fillId="8" borderId="40" xfId="5" applyNumberFormat="1" applyFont="1" applyFill="1" applyBorder="1" applyAlignment="1" applyProtection="1">
      <alignment horizontal="left" vertical="center" indent="1"/>
    </xf>
    <xf numFmtId="3" fontId="40" fillId="8" borderId="43" xfId="5" applyNumberFormat="1" applyFont="1" applyFill="1" applyBorder="1" applyAlignment="1" applyProtection="1">
      <alignment horizontal="left" vertical="center" indent="1"/>
    </xf>
    <xf numFmtId="3" fontId="40" fillId="8" borderId="22" xfId="5" applyNumberFormat="1" applyFont="1" applyFill="1" applyBorder="1" applyAlignment="1" applyProtection="1">
      <alignment horizontal="left" vertical="center" indent="1"/>
    </xf>
    <xf numFmtId="3" fontId="40" fillId="8" borderId="5" xfId="5" applyNumberFormat="1" applyFont="1" applyFill="1" applyBorder="1" applyAlignment="1" applyProtection="1">
      <alignment horizontal="left" vertical="center" indent="1"/>
    </xf>
    <xf numFmtId="3" fontId="42" fillId="8" borderId="22" xfId="3" applyNumberFormat="1" applyFont="1" applyFill="1" applyBorder="1" applyAlignment="1" applyProtection="1">
      <alignment horizontal="left" vertical="center" indent="1"/>
    </xf>
    <xf numFmtId="3" fontId="42" fillId="8" borderId="43" xfId="5" applyNumberFormat="1" applyFont="1" applyFill="1" applyBorder="1" applyAlignment="1" applyProtection="1">
      <alignment horizontal="left" vertical="center" indent="1"/>
    </xf>
    <xf numFmtId="3" fontId="42" fillId="8" borderId="22" xfId="5" applyNumberFormat="1" applyFont="1" applyFill="1" applyBorder="1" applyAlignment="1" applyProtection="1">
      <alignment horizontal="left" vertical="center" indent="1"/>
    </xf>
    <xf numFmtId="3" fontId="42" fillId="8" borderId="5" xfId="5" applyNumberFormat="1" applyFont="1" applyFill="1" applyBorder="1" applyAlignment="1" applyProtection="1">
      <alignment horizontal="left" vertical="center" indent="1"/>
    </xf>
    <xf numFmtId="3" fontId="42" fillId="8" borderId="23" xfId="5" applyNumberFormat="1" applyFont="1" applyFill="1" applyBorder="1" applyAlignment="1" applyProtection="1">
      <alignment horizontal="left" vertical="center" indent="1"/>
    </xf>
    <xf numFmtId="0" fontId="66" fillId="0" borderId="0" xfId="0" applyFont="1" applyBorder="1" applyProtection="1"/>
    <xf numFmtId="0" fontId="31" fillId="2" borderId="0" xfId="0" applyFont="1" applyFill="1" applyBorder="1" applyAlignment="1" applyProtection="1"/>
    <xf numFmtId="0" fontId="20" fillId="2" borderId="0" xfId="0" applyFont="1" applyFill="1" applyBorder="1" applyAlignment="1" applyProtection="1"/>
    <xf numFmtId="0" fontId="31" fillId="2" borderId="0" xfId="0" applyFont="1" applyFill="1" applyProtection="1"/>
    <xf numFmtId="0" fontId="21" fillId="2" borderId="0" xfId="0" applyFont="1" applyFill="1" applyBorder="1" applyAlignment="1" applyProtection="1"/>
    <xf numFmtId="0" fontId="21" fillId="2" borderId="0" xfId="0" applyFont="1" applyFill="1" applyProtection="1"/>
    <xf numFmtId="0" fontId="68" fillId="2" borderId="0" xfId="0" applyFont="1" applyFill="1" applyProtection="1"/>
    <xf numFmtId="0" fontId="31" fillId="2" borderId="24" xfId="0" applyFont="1" applyFill="1" applyBorder="1" applyAlignment="1" applyProtection="1">
      <alignment horizontal="center"/>
    </xf>
    <xf numFmtId="0" fontId="31" fillId="4" borderId="4" xfId="0" applyFont="1" applyFill="1" applyBorder="1" applyAlignment="1" applyProtection="1">
      <alignment wrapText="1"/>
    </xf>
    <xf numFmtId="0" fontId="31" fillId="4" borderId="4" xfId="0" applyFont="1" applyFill="1" applyBorder="1" applyAlignment="1" applyProtection="1">
      <alignment horizontal="center" wrapText="1"/>
    </xf>
    <xf numFmtId="0" fontId="31" fillId="4" borderId="0" xfId="0" applyFont="1" applyFill="1" applyBorder="1" applyAlignment="1" applyProtection="1">
      <alignment wrapText="1"/>
    </xf>
    <xf numFmtId="0" fontId="31" fillId="4" borderId="0" xfId="0" applyFont="1" applyFill="1" applyBorder="1" applyAlignment="1" applyProtection="1">
      <alignment horizontal="center" wrapText="1"/>
    </xf>
    <xf numFmtId="0" fontId="70" fillId="2" borderId="29" xfId="12" applyFont="1" applyFill="1" applyBorder="1" applyAlignment="1" applyProtection="1">
      <alignment horizontal="center" vertical="center" wrapText="1"/>
    </xf>
    <xf numFmtId="3" fontId="21" fillId="9" borderId="20" xfId="0" applyNumberFormat="1" applyFont="1" applyFill="1" applyBorder="1" applyAlignment="1" applyProtection="1">
      <alignment horizontal="right" wrapText="1" indent="1"/>
    </xf>
    <xf numFmtId="0" fontId="70" fillId="2" borderId="37" xfId="12" applyFont="1" applyFill="1" applyBorder="1" applyAlignment="1" applyProtection="1">
      <alignment horizontal="center" vertical="center" wrapText="1"/>
    </xf>
    <xf numFmtId="3" fontId="21" fillId="9" borderId="103" xfId="0" applyNumberFormat="1" applyFont="1" applyFill="1" applyBorder="1" applyAlignment="1" applyProtection="1">
      <alignment horizontal="right" wrapText="1" indent="1"/>
    </xf>
    <xf numFmtId="3" fontId="21" fillId="9" borderId="103" xfId="0" applyNumberFormat="1" applyFont="1" applyFill="1" applyBorder="1" applyAlignment="1" applyProtection="1">
      <alignment horizontal="right" indent="1"/>
    </xf>
    <xf numFmtId="0" fontId="70" fillId="2" borderId="15" xfId="12" applyFont="1" applyFill="1" applyBorder="1" applyAlignment="1" applyProtection="1">
      <alignment horizontal="center" vertical="center" wrapText="1"/>
    </xf>
    <xf numFmtId="3" fontId="21" fillId="9" borderId="111" xfId="0" applyNumberFormat="1" applyFont="1" applyFill="1" applyBorder="1" applyAlignment="1" applyProtection="1">
      <alignment horizontal="right" wrapText="1" indent="1"/>
    </xf>
    <xf numFmtId="0" fontId="70" fillId="2" borderId="43" xfId="12" applyFont="1" applyFill="1" applyBorder="1" applyAlignment="1" applyProtection="1">
      <alignment horizontal="center"/>
    </xf>
    <xf numFmtId="3" fontId="71" fillId="2" borderId="115" xfId="0" applyNumberFormat="1" applyFont="1" applyFill="1" applyBorder="1" applyAlignment="1" applyProtection="1">
      <alignment horizontal="right" indent="1"/>
    </xf>
    <xf numFmtId="3" fontId="71" fillId="2" borderId="23" xfId="0" applyNumberFormat="1" applyFont="1" applyFill="1" applyBorder="1" applyAlignment="1" applyProtection="1">
      <alignment horizontal="right" indent="1"/>
    </xf>
    <xf numFmtId="3" fontId="71" fillId="2" borderId="107" xfId="0" applyNumberFormat="1" applyFont="1" applyFill="1" applyBorder="1" applyAlignment="1" applyProtection="1">
      <alignment horizontal="right" indent="1"/>
    </xf>
    <xf numFmtId="3" fontId="71" fillId="2" borderId="110" xfId="0" applyNumberFormat="1" applyFont="1" applyFill="1" applyBorder="1" applyAlignment="1" applyProtection="1">
      <alignment horizontal="right" indent="1"/>
    </xf>
    <xf numFmtId="3" fontId="71" fillId="2" borderId="21" xfId="0" applyNumberFormat="1" applyFont="1" applyFill="1" applyBorder="1" applyAlignment="1" applyProtection="1">
      <alignment horizontal="right" indent="1"/>
    </xf>
    <xf numFmtId="3" fontId="21" fillId="9" borderId="99" xfId="0" applyNumberFormat="1" applyFont="1" applyFill="1" applyBorder="1" applyAlignment="1" applyProtection="1">
      <alignment horizontal="right" wrapText="1" indent="1"/>
    </xf>
    <xf numFmtId="3" fontId="21" fillId="0" borderId="0" xfId="0" applyNumberFormat="1" applyFont="1" applyFill="1" applyBorder="1" applyAlignment="1" applyProtection="1">
      <alignment horizontal="center" vertical="center" wrapText="1"/>
    </xf>
    <xf numFmtId="0" fontId="21" fillId="2" borderId="0" xfId="0" applyFont="1" applyFill="1" applyBorder="1" applyAlignment="1" applyProtection="1">
      <alignment wrapText="1"/>
    </xf>
    <xf numFmtId="0" fontId="13" fillId="2" borderId="0" xfId="13" applyFont="1" applyFill="1" applyBorder="1" applyAlignment="1" applyProtection="1">
      <alignment vertical="top"/>
    </xf>
    <xf numFmtId="0" fontId="70" fillId="8" borderId="0" xfId="13" applyFont="1" applyFill="1" applyBorder="1" applyAlignment="1" applyProtection="1">
      <alignment horizontal="left"/>
    </xf>
    <xf numFmtId="0" fontId="21" fillId="8" borderId="0" xfId="0" applyFont="1" applyFill="1" applyBorder="1" applyAlignment="1" applyProtection="1"/>
    <xf numFmtId="3" fontId="21" fillId="2" borderId="0" xfId="0" applyNumberFormat="1" applyFont="1" applyFill="1" applyBorder="1" applyAlignment="1" applyProtection="1">
      <alignment vertical="top"/>
    </xf>
    <xf numFmtId="0" fontId="13" fillId="2" borderId="0" xfId="13" applyFont="1" applyFill="1" applyBorder="1" applyAlignment="1" applyProtection="1">
      <alignment vertical="center"/>
    </xf>
    <xf numFmtId="0" fontId="22" fillId="2" borderId="0" xfId="12" quotePrefix="1" applyFont="1" applyFill="1" applyBorder="1" applyAlignment="1" applyProtection="1"/>
    <xf numFmtId="0" fontId="21" fillId="2" borderId="0" xfId="13" applyFont="1" applyFill="1" applyBorder="1" applyAlignment="1" applyProtection="1">
      <alignment vertical="center"/>
    </xf>
    <xf numFmtId="0" fontId="13" fillId="2" borderId="0" xfId="12" quotePrefix="1" applyFont="1" applyFill="1" applyBorder="1" applyAlignment="1" applyProtection="1"/>
    <xf numFmtId="0" fontId="13" fillId="2" borderId="0" xfId="13" quotePrefix="1" applyFont="1" applyFill="1" applyBorder="1" applyAlignment="1" applyProtection="1">
      <alignment vertical="center"/>
    </xf>
    <xf numFmtId="0" fontId="13" fillId="2" borderId="0" xfId="13" applyFont="1" applyFill="1" applyBorder="1" applyAlignment="1" applyProtection="1">
      <alignment horizontal="left" vertical="center"/>
    </xf>
    <xf numFmtId="3" fontId="21" fillId="2" borderId="0" xfId="0" applyNumberFormat="1" applyFont="1" applyFill="1" applyBorder="1" applyAlignment="1" applyProtection="1">
      <alignment horizontal="center" vertical="center"/>
    </xf>
    <xf numFmtId="0" fontId="21" fillId="2" borderId="0" xfId="0" applyFont="1" applyFill="1" applyBorder="1" applyAlignment="1" applyProtection="1">
      <alignment vertical="center"/>
    </xf>
    <xf numFmtId="3" fontId="21" fillId="2" borderId="0" xfId="6" applyNumberFormat="1" applyFont="1" applyFill="1" applyBorder="1" applyAlignment="1" applyProtection="1">
      <alignment horizontal="left" vertical="center"/>
    </xf>
    <xf numFmtId="0" fontId="21" fillId="2" borderId="0" xfId="0" applyFont="1" applyFill="1" applyAlignment="1" applyProtection="1">
      <alignment vertical="center"/>
    </xf>
    <xf numFmtId="3" fontId="21" fillId="0" borderId="0" xfId="6" applyNumberFormat="1" applyFont="1" applyFill="1" applyBorder="1" applyAlignment="1" applyProtection="1">
      <alignment horizontal="left" vertical="center"/>
    </xf>
    <xf numFmtId="3" fontId="17" fillId="2" borderId="0" xfId="6" applyNumberFormat="1" applyFont="1" applyFill="1" applyBorder="1" applyAlignment="1" applyProtection="1">
      <alignment vertical="center"/>
    </xf>
    <xf numFmtId="3" fontId="21" fillId="2" borderId="0" xfId="0" applyNumberFormat="1" applyFont="1" applyFill="1" applyBorder="1" applyAlignment="1" applyProtection="1">
      <alignment horizontal="left" vertical="top"/>
    </xf>
    <xf numFmtId="3" fontId="21" fillId="2" borderId="0" xfId="0" applyNumberFormat="1" applyFont="1" applyFill="1" applyBorder="1" applyAlignment="1" applyProtection="1">
      <alignment horizontal="center" vertical="center" wrapText="1"/>
    </xf>
    <xf numFmtId="3" fontId="21" fillId="2" borderId="0" xfId="0" applyNumberFormat="1" applyFont="1" applyFill="1" applyBorder="1" applyAlignment="1" applyProtection="1"/>
    <xf numFmtId="0" fontId="20" fillId="2" borderId="0" xfId="14" applyFont="1" applyFill="1" applyProtection="1"/>
    <xf numFmtId="3" fontId="31" fillId="0" borderId="32" xfId="1" applyNumberFormat="1" applyFont="1" applyFill="1" applyBorder="1" applyAlignment="1" applyProtection="1">
      <alignment horizontal="right" vertical="center" wrapText="1" indent="1"/>
    </xf>
    <xf numFmtId="3" fontId="31" fillId="0" borderId="15" xfId="1" applyNumberFormat="1" applyFont="1" applyFill="1" applyBorder="1" applyAlignment="1" applyProtection="1">
      <alignment horizontal="right" vertical="center" wrapText="1" indent="1"/>
    </xf>
    <xf numFmtId="3" fontId="31" fillId="0" borderId="31" xfId="1" applyNumberFormat="1" applyFont="1" applyFill="1" applyBorder="1" applyAlignment="1" applyProtection="1">
      <alignment horizontal="right" vertical="center" wrapText="1" indent="1"/>
    </xf>
    <xf numFmtId="3" fontId="31" fillId="0" borderId="2" xfId="1" applyNumberFormat="1" applyFont="1" applyFill="1" applyBorder="1" applyAlignment="1" applyProtection="1">
      <alignment horizontal="right" vertical="center" wrapText="1" indent="1"/>
    </xf>
    <xf numFmtId="3" fontId="31" fillId="0" borderId="36" xfId="1" applyNumberFormat="1" applyFont="1" applyFill="1" applyBorder="1" applyAlignment="1" applyProtection="1">
      <alignment horizontal="right" vertical="center" wrapText="1" indent="1"/>
    </xf>
    <xf numFmtId="3" fontId="31" fillId="0" borderId="34" xfId="1" applyNumberFormat="1" applyFont="1" applyFill="1" applyBorder="1" applyAlignment="1" applyProtection="1">
      <alignment horizontal="right" vertical="center" wrapText="1" indent="1"/>
    </xf>
    <xf numFmtId="3" fontId="31" fillId="0" borderId="3" xfId="1" applyNumberFormat="1" applyFont="1" applyFill="1" applyBorder="1" applyAlignment="1" applyProtection="1">
      <alignment horizontal="right" vertical="center" wrapText="1" indent="1"/>
    </xf>
    <xf numFmtId="3" fontId="31" fillId="0" borderId="8" xfId="2" applyNumberFormat="1" applyFont="1" applyFill="1" applyBorder="1" applyAlignment="1" applyProtection="1">
      <alignment horizontal="right" vertical="center" wrapText="1" indent="1"/>
    </xf>
    <xf numFmtId="3" fontId="31" fillId="0" borderId="1" xfId="2" applyNumberFormat="1" applyFont="1" applyFill="1" applyBorder="1" applyAlignment="1" applyProtection="1">
      <alignment horizontal="right" vertical="center" wrapText="1" indent="1"/>
    </xf>
    <xf numFmtId="3" fontId="31" fillId="0" borderId="37" xfId="2" applyNumberFormat="1" applyFont="1" applyFill="1" applyBorder="1" applyAlignment="1" applyProtection="1">
      <alignment horizontal="right" vertical="center" wrapText="1" indent="1"/>
    </xf>
    <xf numFmtId="3" fontId="31" fillId="0" borderId="30" xfId="2" applyNumberFormat="1" applyFont="1" applyFill="1" applyBorder="1" applyAlignment="1" applyProtection="1">
      <alignment horizontal="right" vertical="center" wrapText="1" indent="1"/>
    </xf>
    <xf numFmtId="3" fontId="40" fillId="0" borderId="29" xfId="3" applyNumberFormat="1" applyFont="1" applyFill="1" applyBorder="1" applyAlignment="1" applyProtection="1">
      <alignment horizontal="right" vertical="center"/>
    </xf>
    <xf numFmtId="3" fontId="40" fillId="0" borderId="106" xfId="3" applyNumberFormat="1" applyFont="1" applyFill="1" applyBorder="1" applyAlignment="1" applyProtection="1">
      <alignment horizontal="right" vertical="center"/>
    </xf>
    <xf numFmtId="3" fontId="40" fillId="0" borderId="29" xfId="3" applyNumberFormat="1" applyFont="1" applyFill="1" applyBorder="1" applyAlignment="1" applyProtection="1">
      <alignment horizontal="left" vertical="center"/>
    </xf>
    <xf numFmtId="3" fontId="40" fillId="0" borderId="106" xfId="3" applyNumberFormat="1" applyFont="1" applyFill="1" applyBorder="1" applyAlignment="1" applyProtection="1">
      <alignment horizontal="left" vertical="center"/>
    </xf>
    <xf numFmtId="3" fontId="40" fillId="0" borderId="32" xfId="3" applyNumberFormat="1" applyFont="1" applyFill="1" applyBorder="1" applyAlignment="1" applyProtection="1">
      <alignment horizontal="right" vertical="center"/>
    </xf>
    <xf numFmtId="3" fontId="40" fillId="0" borderId="109" xfId="3" applyNumberFormat="1" applyFont="1" applyFill="1" applyBorder="1" applyAlignment="1" applyProtection="1">
      <alignment horizontal="right" vertical="center"/>
    </xf>
    <xf numFmtId="3" fontId="40" fillId="0" borderId="32" xfId="3" applyNumberFormat="1" applyFont="1" applyFill="1" applyBorder="1" applyAlignment="1" applyProtection="1">
      <alignment horizontal="left" vertical="center"/>
    </xf>
    <xf numFmtId="3" fontId="40" fillId="0" borderId="109" xfId="3" applyNumberFormat="1" applyFont="1" applyFill="1" applyBorder="1" applyAlignment="1" applyProtection="1">
      <alignment horizontal="left" vertical="center"/>
    </xf>
    <xf numFmtId="3" fontId="42" fillId="0" borderId="26" xfId="5" applyNumberFormat="1" applyFont="1" applyFill="1" applyBorder="1" applyAlignment="1" applyProtection="1">
      <alignment horizontal="right" vertical="center"/>
    </xf>
    <xf numFmtId="3" fontId="30" fillId="0" borderId="26" xfId="5" applyNumberFormat="1" applyFont="1" applyFill="1" applyBorder="1" applyAlignment="1" applyProtection="1">
      <alignment horizontal="right" vertical="center"/>
    </xf>
    <xf numFmtId="3" fontId="40" fillId="0" borderId="101" xfId="3" applyNumberFormat="1" applyFont="1" applyFill="1" applyBorder="1" applyAlignment="1" applyProtection="1">
      <alignment horizontal="right" vertical="center"/>
    </xf>
    <xf numFmtId="3" fontId="42" fillId="0" borderId="17" xfId="5" applyNumberFormat="1" applyFont="1" applyFill="1" applyBorder="1" applyAlignment="1" applyProtection="1">
      <alignment horizontal="right" vertical="center"/>
    </xf>
    <xf numFmtId="3" fontId="31" fillId="0" borderId="28" xfId="3" applyNumberFormat="1" applyFont="1" applyFill="1" applyBorder="1" applyAlignment="1" applyProtection="1">
      <alignment horizontal="left" vertical="center" indent="1"/>
    </xf>
    <xf numFmtId="3" fontId="31" fillId="0" borderId="99" xfId="3" applyNumberFormat="1" applyFont="1" applyFill="1" applyBorder="1" applyAlignment="1" applyProtection="1">
      <alignment horizontal="left" vertical="center" indent="1"/>
    </xf>
    <xf numFmtId="3" fontId="31" fillId="0" borderId="15" xfId="3" applyNumberFormat="1" applyFont="1" applyFill="1" applyBorder="1" applyAlignment="1" applyProtection="1">
      <alignment horizontal="left" vertical="center" indent="1"/>
    </xf>
    <xf numFmtId="3" fontId="40" fillId="0" borderId="4" xfId="3" applyNumberFormat="1" applyFont="1" applyFill="1" applyBorder="1" applyAlignment="1" applyProtection="1">
      <alignment horizontal="left" vertical="center" indent="1"/>
    </xf>
    <xf numFmtId="3" fontId="40" fillId="0" borderId="29" xfId="3" applyNumberFormat="1" applyFont="1" applyFill="1" applyBorder="1" applyAlignment="1" applyProtection="1">
      <alignment horizontal="left" vertical="center" indent="1"/>
    </xf>
    <xf numFmtId="3" fontId="40" fillId="0" borderId="99" xfId="3" applyNumberFormat="1" applyFont="1" applyFill="1" applyBorder="1" applyAlignment="1" applyProtection="1">
      <alignment horizontal="left" vertical="center" indent="1"/>
    </xf>
    <xf numFmtId="3" fontId="40" fillId="0" borderId="28" xfId="5" applyNumberFormat="1" applyFont="1" applyFill="1" applyBorder="1" applyAlignment="1" applyProtection="1">
      <alignment horizontal="left" vertical="center" indent="1"/>
    </xf>
    <xf numFmtId="3" fontId="31" fillId="0" borderId="0" xfId="3" applyNumberFormat="1" applyFont="1" applyFill="1" applyBorder="1" applyAlignment="1" applyProtection="1">
      <alignment horizontal="left" vertical="center" indent="1"/>
    </xf>
    <xf numFmtId="3" fontId="31" fillId="0" borderId="30" xfId="5" applyNumberFormat="1" applyFont="1" applyFill="1" applyBorder="1" applyAlignment="1" applyProtection="1">
      <alignment horizontal="left" vertical="center" indent="1"/>
    </xf>
    <xf numFmtId="3" fontId="21" fillId="0" borderId="42" xfId="0" applyNumberFormat="1" applyFont="1" applyFill="1" applyBorder="1" applyAlignment="1" applyProtection="1">
      <alignment horizontal="right" vertical="center" wrapText="1" indent="1"/>
    </xf>
    <xf numFmtId="3" fontId="21" fillId="0" borderId="28" xfId="0" applyNumberFormat="1" applyFont="1" applyFill="1" applyBorder="1" applyAlignment="1" applyProtection="1">
      <alignment horizontal="right" vertical="center" wrapText="1" indent="1"/>
    </xf>
    <xf numFmtId="3" fontId="21" fillId="0" borderId="106" xfId="0" applyNumberFormat="1" applyFont="1" applyFill="1" applyBorder="1" applyAlignment="1" applyProtection="1">
      <alignment horizontal="right" vertical="center" wrapText="1" indent="1"/>
    </xf>
    <xf numFmtId="3" fontId="21" fillId="0" borderId="101" xfId="0" applyNumberFormat="1" applyFont="1" applyFill="1" applyBorder="1" applyAlignment="1" applyProtection="1">
      <alignment horizontal="right" vertical="center" wrapText="1" indent="1"/>
    </xf>
    <xf numFmtId="3" fontId="21" fillId="0" borderId="42" xfId="0" applyNumberFormat="1" applyFont="1" applyFill="1" applyBorder="1" applyAlignment="1" applyProtection="1">
      <alignment horizontal="right" wrapText="1" indent="1"/>
    </xf>
    <xf numFmtId="3" fontId="21" fillId="0" borderId="106" xfId="0" applyNumberFormat="1" applyFont="1" applyFill="1" applyBorder="1" applyAlignment="1" applyProtection="1">
      <alignment horizontal="right" wrapText="1" indent="1"/>
    </xf>
    <xf numFmtId="3" fontId="21" fillId="0" borderId="101" xfId="0" applyNumberFormat="1" applyFont="1" applyFill="1" applyBorder="1" applyAlignment="1" applyProtection="1">
      <alignment horizontal="right" wrapText="1" indent="1"/>
    </xf>
    <xf numFmtId="3" fontId="21" fillId="0" borderId="102" xfId="0" applyNumberFormat="1" applyFont="1" applyFill="1" applyBorder="1" applyAlignment="1" applyProtection="1">
      <alignment horizontal="right" vertical="center" wrapText="1" indent="1"/>
    </xf>
    <xf numFmtId="3" fontId="21" fillId="0" borderId="30" xfId="0" applyNumberFormat="1" applyFont="1" applyFill="1" applyBorder="1" applyAlignment="1" applyProtection="1">
      <alignment horizontal="right" vertical="center" wrapText="1" indent="1"/>
    </xf>
    <xf numFmtId="3" fontId="21" fillId="0" borderId="108" xfId="0" applyNumberFormat="1" applyFont="1" applyFill="1" applyBorder="1" applyAlignment="1" applyProtection="1">
      <alignment horizontal="right" vertical="center" wrapText="1" indent="1"/>
    </xf>
    <xf numFmtId="3" fontId="21" fillId="0" borderId="104" xfId="0" applyNumberFormat="1" applyFont="1" applyFill="1" applyBorder="1" applyAlignment="1" applyProtection="1">
      <alignment horizontal="right" vertical="center" wrapText="1" indent="1"/>
    </xf>
    <xf numFmtId="3" fontId="21" fillId="0" borderId="102" xfId="0" applyNumberFormat="1" applyFont="1" applyFill="1" applyBorder="1" applyAlignment="1" applyProtection="1">
      <alignment horizontal="right" wrapText="1" indent="1"/>
    </xf>
    <xf numFmtId="3" fontId="21" fillId="0" borderId="108" xfId="0" applyNumberFormat="1" applyFont="1" applyFill="1" applyBorder="1" applyAlignment="1" applyProtection="1">
      <alignment horizontal="right" wrapText="1" indent="1"/>
    </xf>
    <xf numFmtId="3" fontId="21" fillId="0" borderId="104" xfId="0" applyNumberFormat="1" applyFont="1" applyFill="1" applyBorder="1" applyAlignment="1" applyProtection="1">
      <alignment horizontal="right" wrapText="1" indent="1"/>
    </xf>
    <xf numFmtId="3" fontId="21" fillId="0" borderId="0" xfId="0" applyNumberFormat="1" applyFont="1" applyFill="1" applyBorder="1" applyAlignment="1" applyProtection="1">
      <alignment horizontal="right" indent="1"/>
    </xf>
    <xf numFmtId="3" fontId="21" fillId="0" borderId="113" xfId="0" applyNumberFormat="1" applyFont="1" applyFill="1" applyBorder="1" applyAlignment="1" applyProtection="1">
      <alignment horizontal="right" vertical="center" wrapText="1" indent="1"/>
    </xf>
    <xf numFmtId="3" fontId="21" fillId="0" borderId="15" xfId="0" applyNumberFormat="1" applyFont="1" applyFill="1" applyBorder="1" applyAlignment="1" applyProtection="1">
      <alignment horizontal="right" vertical="center" wrapText="1" indent="1"/>
    </xf>
    <xf numFmtId="3" fontId="21" fillId="0" borderId="109" xfId="0" applyNumberFormat="1" applyFont="1" applyFill="1" applyBorder="1" applyAlignment="1" applyProtection="1">
      <alignment horizontal="right" vertical="center" wrapText="1" indent="1"/>
    </xf>
    <xf numFmtId="3" fontId="21" fillId="0" borderId="114" xfId="0" applyNumberFormat="1" applyFont="1" applyFill="1" applyBorder="1" applyAlignment="1" applyProtection="1">
      <alignment horizontal="right" vertical="center" wrapText="1" indent="1"/>
    </xf>
    <xf numFmtId="3" fontId="21" fillId="0" borderId="113" xfId="0" applyNumberFormat="1" applyFont="1" applyFill="1" applyBorder="1" applyAlignment="1" applyProtection="1">
      <alignment horizontal="right" wrapText="1" indent="1"/>
    </xf>
    <xf numFmtId="3" fontId="21" fillId="0" borderId="109" xfId="0" applyNumberFormat="1" applyFont="1" applyFill="1" applyBorder="1" applyAlignment="1" applyProtection="1">
      <alignment horizontal="right" wrapText="1" indent="1"/>
    </xf>
    <xf numFmtId="3" fontId="21" fillId="0" borderId="114" xfId="0" applyNumberFormat="1" applyFont="1" applyFill="1" applyBorder="1" applyAlignment="1" applyProtection="1">
      <alignment horizontal="right" wrapText="1" indent="1"/>
    </xf>
    <xf numFmtId="3" fontId="71" fillId="0" borderId="22" xfId="0" applyNumberFormat="1" applyFont="1" applyFill="1" applyBorder="1" applyAlignment="1" applyProtection="1">
      <alignment horizontal="right" indent="1"/>
    </xf>
    <xf numFmtId="3" fontId="21" fillId="0" borderId="42" xfId="0" applyNumberFormat="1" applyFont="1" applyFill="1" applyBorder="1" applyAlignment="1" applyProtection="1">
      <alignment horizontal="right" vertical="center" indent="1"/>
    </xf>
    <xf numFmtId="3" fontId="21" fillId="0" borderId="28" xfId="0" applyNumberFormat="1" applyFont="1" applyFill="1" applyBorder="1" applyAlignment="1" applyProtection="1">
      <alignment horizontal="right" vertical="center" indent="1"/>
    </xf>
    <xf numFmtId="3" fontId="21" fillId="0" borderId="106" xfId="0" applyNumberFormat="1" applyFont="1" applyFill="1" applyBorder="1" applyAlignment="1" applyProtection="1">
      <alignment horizontal="right" vertical="center" indent="1"/>
    </xf>
    <xf numFmtId="3" fontId="21" fillId="0" borderId="101" xfId="0" applyNumberFormat="1" applyFont="1" applyFill="1" applyBorder="1" applyAlignment="1" applyProtection="1">
      <alignment horizontal="right" vertical="center" indent="1"/>
    </xf>
    <xf numFmtId="3" fontId="21" fillId="0" borderId="42" xfId="0" applyNumberFormat="1" applyFont="1" applyFill="1" applyBorder="1" applyAlignment="1" applyProtection="1">
      <alignment horizontal="right" indent="1"/>
    </xf>
    <xf numFmtId="3" fontId="21" fillId="0" borderId="106" xfId="0" applyNumberFormat="1" applyFont="1" applyFill="1" applyBorder="1" applyAlignment="1" applyProtection="1">
      <alignment horizontal="right" indent="1"/>
    </xf>
    <xf numFmtId="3" fontId="21" fillId="0" borderId="101" xfId="0" applyNumberFormat="1" applyFont="1" applyFill="1" applyBorder="1" applyAlignment="1" applyProtection="1">
      <alignment horizontal="right" indent="1"/>
    </xf>
    <xf numFmtId="3" fontId="21" fillId="0" borderId="102" xfId="0" applyNumberFormat="1" applyFont="1" applyFill="1" applyBorder="1" applyAlignment="1" applyProtection="1">
      <alignment horizontal="right" vertical="center" indent="1"/>
    </xf>
    <xf numFmtId="3" fontId="21" fillId="0" borderId="30" xfId="0" applyNumberFormat="1" applyFont="1" applyFill="1" applyBorder="1" applyAlignment="1" applyProtection="1">
      <alignment horizontal="right" vertical="center" indent="1"/>
    </xf>
    <xf numFmtId="3" fontId="21" fillId="0" borderId="108" xfId="0" applyNumberFormat="1" applyFont="1" applyFill="1" applyBorder="1" applyAlignment="1" applyProtection="1">
      <alignment horizontal="right" vertical="center" indent="1"/>
    </xf>
    <xf numFmtId="3" fontId="21" fillId="0" borderId="104" xfId="0" applyNumberFormat="1" applyFont="1" applyFill="1" applyBorder="1" applyAlignment="1" applyProtection="1">
      <alignment horizontal="right" vertical="center" indent="1"/>
    </xf>
    <xf numFmtId="3" fontId="21" fillId="0" borderId="102" xfId="0" applyNumberFormat="1" applyFont="1" applyFill="1" applyBorder="1" applyAlignment="1" applyProtection="1">
      <alignment horizontal="right" indent="1"/>
    </xf>
    <xf numFmtId="3" fontId="21" fillId="0" borderId="108" xfId="0" applyNumberFormat="1" applyFont="1" applyFill="1" applyBorder="1" applyAlignment="1" applyProtection="1">
      <alignment horizontal="right" indent="1"/>
    </xf>
    <xf numFmtId="3" fontId="21" fillId="0" borderId="104" xfId="0" applyNumberFormat="1" applyFont="1" applyFill="1" applyBorder="1" applyAlignment="1" applyProtection="1">
      <alignment horizontal="right" indent="1"/>
    </xf>
    <xf numFmtId="3" fontId="21" fillId="0" borderId="113" xfId="0" applyNumberFormat="1" applyFont="1" applyFill="1" applyBorder="1" applyAlignment="1" applyProtection="1">
      <alignment horizontal="right" vertical="center" indent="1"/>
    </xf>
    <xf numFmtId="3" fontId="21" fillId="0" borderId="15" xfId="0" applyNumberFormat="1" applyFont="1" applyFill="1" applyBorder="1" applyAlignment="1" applyProtection="1">
      <alignment horizontal="right" vertical="center" indent="1"/>
    </xf>
    <xf numFmtId="3" fontId="21" fillId="0" borderId="109" xfId="0" applyNumberFormat="1" applyFont="1" applyFill="1" applyBorder="1" applyAlignment="1" applyProtection="1">
      <alignment horizontal="right" vertical="center" indent="1"/>
    </xf>
    <xf numFmtId="3" fontId="21" fillId="0" borderId="114" xfId="0" applyNumberFormat="1" applyFont="1" applyFill="1" applyBorder="1" applyAlignment="1" applyProtection="1">
      <alignment horizontal="right" vertical="center" indent="1"/>
    </xf>
    <xf numFmtId="3" fontId="21" fillId="0" borderId="113" xfId="0" applyNumberFormat="1" applyFont="1" applyFill="1" applyBorder="1" applyAlignment="1" applyProtection="1">
      <alignment horizontal="right" indent="1"/>
    </xf>
    <xf numFmtId="3" fontId="21" fillId="0" borderId="109" xfId="0" applyNumberFormat="1" applyFont="1" applyFill="1" applyBorder="1" applyAlignment="1" applyProtection="1">
      <alignment horizontal="right" indent="1"/>
    </xf>
    <xf numFmtId="3" fontId="21" fillId="0" borderId="114" xfId="0" applyNumberFormat="1" applyFont="1" applyFill="1" applyBorder="1" applyAlignment="1" applyProtection="1">
      <alignment horizontal="right" indent="1"/>
    </xf>
    <xf numFmtId="3" fontId="76" fillId="11" borderId="42" xfId="0" applyNumberFormat="1" applyFont="1" applyFill="1" applyBorder="1" applyAlignment="1" applyProtection="1">
      <alignment horizontal="right" vertical="center" indent="1"/>
    </xf>
    <xf numFmtId="3" fontId="76" fillId="11" borderId="28" xfId="0" applyNumberFormat="1" applyFont="1" applyFill="1" applyBorder="1" applyAlignment="1" applyProtection="1">
      <alignment horizontal="right" vertical="center" indent="1"/>
    </xf>
    <xf numFmtId="3" fontId="76" fillId="11" borderId="106" xfId="0" applyNumberFormat="1" applyFont="1" applyFill="1" applyBorder="1" applyAlignment="1" applyProtection="1">
      <alignment horizontal="right" vertical="center" indent="1"/>
    </xf>
    <xf numFmtId="3" fontId="76" fillId="11" borderId="101" xfId="0" applyNumberFormat="1" applyFont="1" applyFill="1" applyBorder="1" applyAlignment="1" applyProtection="1">
      <alignment horizontal="right" vertical="center" indent="1"/>
    </xf>
    <xf numFmtId="3" fontId="76" fillId="11" borderId="42" xfId="0" applyNumberFormat="1" applyFont="1" applyFill="1" applyBorder="1" applyAlignment="1" applyProtection="1">
      <alignment horizontal="right" indent="1"/>
    </xf>
    <xf numFmtId="3" fontId="76" fillId="11" borderId="106" xfId="0" applyNumberFormat="1" applyFont="1" applyFill="1" applyBorder="1" applyAlignment="1" applyProtection="1">
      <alignment horizontal="right" indent="1"/>
    </xf>
    <xf numFmtId="3" fontId="76" fillId="11" borderId="101" xfId="0" applyNumberFormat="1" applyFont="1" applyFill="1" applyBorder="1" applyAlignment="1" applyProtection="1">
      <alignment horizontal="right" indent="1"/>
    </xf>
    <xf numFmtId="3" fontId="76" fillId="11" borderId="99" xfId="0" applyNumberFormat="1" applyFont="1" applyFill="1" applyBorder="1" applyAlignment="1" applyProtection="1">
      <alignment horizontal="right" wrapText="1" indent="1"/>
    </xf>
    <xf numFmtId="3" fontId="76" fillId="11" borderId="102" xfId="0" applyNumberFormat="1" applyFont="1" applyFill="1" applyBorder="1" applyAlignment="1" applyProtection="1">
      <alignment horizontal="right" vertical="center" indent="1"/>
    </xf>
    <xf numFmtId="3" fontId="76" fillId="11" borderId="30" xfId="0" applyNumberFormat="1" applyFont="1" applyFill="1" applyBorder="1" applyAlignment="1" applyProtection="1">
      <alignment horizontal="right" vertical="center" indent="1"/>
    </xf>
    <xf numFmtId="3" fontId="76" fillId="11" borderId="108" xfId="0" applyNumberFormat="1" applyFont="1" applyFill="1" applyBorder="1" applyAlignment="1" applyProtection="1">
      <alignment horizontal="right" vertical="center" indent="1"/>
    </xf>
    <xf numFmtId="3" fontId="76" fillId="11" borderId="104" xfId="0" applyNumberFormat="1" applyFont="1" applyFill="1" applyBorder="1" applyAlignment="1" applyProtection="1">
      <alignment horizontal="right" vertical="center" indent="1"/>
    </xf>
    <xf numFmtId="3" fontId="76" fillId="11" borderId="102" xfId="0" applyNumberFormat="1" applyFont="1" applyFill="1" applyBorder="1" applyAlignment="1" applyProtection="1">
      <alignment horizontal="right" indent="1"/>
    </xf>
    <xf numFmtId="3" fontId="76" fillId="11" borderId="108" xfId="0" applyNumberFormat="1" applyFont="1" applyFill="1" applyBorder="1" applyAlignment="1" applyProtection="1">
      <alignment horizontal="right" indent="1"/>
    </xf>
    <xf numFmtId="3" fontId="76" fillId="11" borderId="104" xfId="0" applyNumberFormat="1" applyFont="1" applyFill="1" applyBorder="1" applyAlignment="1" applyProtection="1">
      <alignment horizontal="right" indent="1"/>
    </xf>
    <xf numFmtId="3" fontId="76" fillId="11" borderId="103" xfId="0" applyNumberFormat="1" applyFont="1" applyFill="1" applyBorder="1" applyAlignment="1" applyProtection="1">
      <alignment horizontal="right" wrapText="1" indent="1"/>
    </xf>
    <xf numFmtId="3" fontId="76" fillId="11" borderId="0" xfId="0" applyNumberFormat="1" applyFont="1" applyFill="1" applyBorder="1" applyAlignment="1" applyProtection="1">
      <alignment horizontal="right" indent="1"/>
    </xf>
    <xf numFmtId="3" fontId="76" fillId="11" borderId="103" xfId="0" applyNumberFormat="1" applyFont="1" applyFill="1" applyBorder="1" applyAlignment="1" applyProtection="1">
      <alignment horizontal="right" indent="1"/>
    </xf>
    <xf numFmtId="3" fontId="76" fillId="11" borderId="113" xfId="0" applyNumberFormat="1" applyFont="1" applyFill="1" applyBorder="1" applyAlignment="1" applyProtection="1">
      <alignment horizontal="right" vertical="center" indent="1"/>
    </xf>
    <xf numFmtId="3" fontId="76" fillId="11" borderId="15" xfId="0" applyNumberFormat="1" applyFont="1" applyFill="1" applyBorder="1" applyAlignment="1" applyProtection="1">
      <alignment horizontal="right" vertical="center" indent="1"/>
    </xf>
    <xf numFmtId="3" fontId="76" fillId="11" borderId="109" xfId="0" applyNumberFormat="1" applyFont="1" applyFill="1" applyBorder="1" applyAlignment="1" applyProtection="1">
      <alignment horizontal="right" vertical="center" indent="1"/>
    </xf>
    <xf numFmtId="3" fontId="76" fillId="11" borderId="114" xfId="0" applyNumberFormat="1" applyFont="1" applyFill="1" applyBorder="1" applyAlignment="1" applyProtection="1">
      <alignment horizontal="right" vertical="center" indent="1"/>
    </xf>
    <xf numFmtId="3" fontId="76" fillId="11" borderId="113" xfId="0" applyNumberFormat="1" applyFont="1" applyFill="1" applyBorder="1" applyAlignment="1" applyProtection="1">
      <alignment horizontal="right" indent="1"/>
    </xf>
    <xf numFmtId="3" fontId="76" fillId="11" borderId="109" xfId="0" applyNumberFormat="1" applyFont="1" applyFill="1" applyBorder="1" applyAlignment="1" applyProtection="1">
      <alignment horizontal="right" indent="1"/>
    </xf>
    <xf numFmtId="3" fontId="76" fillId="11" borderId="114" xfId="0" applyNumberFormat="1" applyFont="1" applyFill="1" applyBorder="1" applyAlignment="1" applyProtection="1">
      <alignment horizontal="right" indent="1"/>
    </xf>
    <xf numFmtId="3" fontId="76" fillId="11" borderId="111" xfId="0" applyNumberFormat="1" applyFont="1" applyFill="1" applyBorder="1" applyAlignment="1" applyProtection="1">
      <alignment horizontal="right" wrapText="1" indent="1"/>
    </xf>
    <xf numFmtId="3" fontId="77" fillId="11" borderId="115" xfId="0" applyNumberFormat="1" applyFont="1" applyFill="1" applyBorder="1" applyAlignment="1" applyProtection="1">
      <alignment horizontal="right" indent="1"/>
    </xf>
    <xf numFmtId="3" fontId="77" fillId="11" borderId="23" xfId="0" applyNumberFormat="1" applyFont="1" applyFill="1" applyBorder="1" applyAlignment="1" applyProtection="1">
      <alignment horizontal="right" indent="1"/>
    </xf>
    <xf numFmtId="3" fontId="77" fillId="11" borderId="107" xfId="0" applyNumberFormat="1" applyFont="1" applyFill="1" applyBorder="1" applyAlignment="1" applyProtection="1">
      <alignment horizontal="right" indent="1"/>
    </xf>
    <xf numFmtId="3" fontId="77" fillId="11" borderId="110" xfId="0" applyNumberFormat="1" applyFont="1" applyFill="1" applyBorder="1" applyAlignment="1" applyProtection="1">
      <alignment horizontal="right" indent="1"/>
    </xf>
    <xf numFmtId="3" fontId="77" fillId="11" borderId="21" xfId="0" applyNumberFormat="1" applyFont="1" applyFill="1" applyBorder="1" applyAlignment="1" applyProtection="1">
      <alignment horizontal="right" indent="1"/>
    </xf>
    <xf numFmtId="3" fontId="77" fillId="11" borderId="22" xfId="0" applyNumberFormat="1" applyFont="1" applyFill="1" applyBorder="1" applyAlignment="1" applyProtection="1">
      <alignment horizontal="right" indent="1"/>
    </xf>
    <xf numFmtId="0" fontId="5" fillId="0" borderId="0" xfId="0" applyFont="1" applyAlignment="1" applyProtection="1"/>
    <xf numFmtId="22"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11" fillId="2" borderId="0" xfId="1" applyFont="1" applyFill="1" applyAlignment="1" applyProtection="1">
      <alignment horizontal="center" vertical="center" wrapText="1"/>
    </xf>
    <xf numFmtId="0" fontId="12" fillId="0" borderId="0" xfId="0" applyFont="1" applyAlignment="1" applyProtection="1">
      <alignment vertical="center"/>
    </xf>
    <xf numFmtId="0" fontId="15" fillId="0" borderId="0" xfId="1" applyFont="1" applyBorder="1" applyAlignment="1" applyProtection="1">
      <alignment vertical="center"/>
    </xf>
    <xf numFmtId="0" fontId="16" fillId="0" borderId="0" xfId="1" applyFont="1" applyBorder="1" applyAlignment="1" applyProtection="1">
      <alignment horizontal="center" vertical="center"/>
    </xf>
    <xf numFmtId="3" fontId="21" fillId="2" borderId="2" xfId="1" applyNumberFormat="1" applyFont="1" applyFill="1" applyBorder="1" applyAlignment="1" applyProtection="1">
      <alignment horizontal="right" vertical="center" wrapText="1" indent="1"/>
    </xf>
    <xf numFmtId="166" fontId="21" fillId="2" borderId="2" xfId="1" applyNumberFormat="1" applyFont="1" applyFill="1" applyBorder="1" applyAlignment="1" applyProtection="1">
      <alignment horizontal="left" vertical="center" wrapText="1" indent="1"/>
    </xf>
    <xf numFmtId="3" fontId="21" fillId="2" borderId="3" xfId="1" applyNumberFormat="1" applyFont="1" applyFill="1" applyBorder="1" applyAlignment="1" applyProtection="1">
      <alignment horizontal="right" vertical="center" wrapText="1" indent="1"/>
    </xf>
    <xf numFmtId="3" fontId="21" fillId="2" borderId="2" xfId="1" applyNumberFormat="1" applyFont="1" applyFill="1" applyBorder="1" applyAlignment="1" applyProtection="1">
      <alignment horizontal="left" vertical="center" wrapText="1" indent="1"/>
    </xf>
    <xf numFmtId="10" fontId="21" fillId="2" borderId="2" xfId="1" applyNumberFormat="1" applyFont="1" applyFill="1" applyBorder="1" applyAlignment="1" applyProtection="1">
      <alignment horizontal="right" vertical="center" wrapText="1" indent="1"/>
    </xf>
    <xf numFmtId="3" fontId="21" fillId="2" borderId="15" xfId="1" applyNumberFormat="1" applyFont="1" applyFill="1" applyBorder="1" applyAlignment="1" applyProtection="1">
      <alignment horizontal="left" vertical="center" wrapText="1" indent="1"/>
    </xf>
    <xf numFmtId="10" fontId="21" fillId="2" borderId="3" xfId="1" applyNumberFormat="1" applyFont="1" applyFill="1" applyBorder="1" applyAlignment="1" applyProtection="1">
      <alignment horizontal="right" vertical="center" wrapText="1" indent="1"/>
    </xf>
    <xf numFmtId="3" fontId="21" fillId="0" borderId="1" xfId="1" applyNumberFormat="1" applyFont="1" applyFill="1" applyBorder="1" applyAlignment="1" applyProtection="1">
      <alignment horizontal="right" vertical="center" wrapText="1" indent="1"/>
    </xf>
    <xf numFmtId="3" fontId="21" fillId="0" borderId="23" xfId="1" applyNumberFormat="1" applyFont="1" applyFill="1" applyBorder="1" applyAlignment="1" applyProtection="1">
      <alignment horizontal="right" vertical="center" wrapText="1" indent="1"/>
    </xf>
    <xf numFmtId="166" fontId="21" fillId="0" borderId="1" xfId="1" applyNumberFormat="1" applyFont="1" applyFill="1" applyBorder="1" applyAlignment="1" applyProtection="1">
      <alignment horizontal="right" vertical="center" wrapText="1" indent="1"/>
    </xf>
    <xf numFmtId="166" fontId="21" fillId="0" borderId="23" xfId="1" applyNumberFormat="1" applyFont="1" applyFill="1" applyBorder="1" applyAlignment="1" applyProtection="1">
      <alignment horizontal="right" vertical="center" wrapText="1" indent="1"/>
    </xf>
    <xf numFmtId="0" fontId="26" fillId="0" borderId="0" xfId="0" applyFont="1" applyAlignment="1" applyProtection="1">
      <alignment horizontal="justify" vertical="center"/>
    </xf>
    <xf numFmtId="0" fontId="27" fillId="2" borderId="0" xfId="1" applyFont="1" applyFill="1" applyAlignment="1" applyProtection="1">
      <alignment vertical="center"/>
    </xf>
    <xf numFmtId="0" fontId="16" fillId="0" borderId="0" xfId="1" applyFont="1" applyBorder="1" applyAlignment="1" applyProtection="1">
      <alignment vertical="center"/>
    </xf>
    <xf numFmtId="3" fontId="30" fillId="2" borderId="29" xfId="1" applyNumberFormat="1" applyFont="1" applyFill="1" applyBorder="1" applyAlignment="1" applyProtection="1">
      <alignment horizontal="right" vertical="center" wrapText="1" indent="1"/>
    </xf>
    <xf numFmtId="3" fontId="30" fillId="2" borderId="28" xfId="1" applyNumberFormat="1" applyFont="1" applyFill="1" applyBorder="1" applyAlignment="1" applyProtection="1">
      <alignment horizontal="right" vertical="center" wrapText="1" indent="1"/>
    </xf>
    <xf numFmtId="3" fontId="31" fillId="2" borderId="31" xfId="1" applyNumberFormat="1" applyFont="1" applyFill="1" applyBorder="1" applyAlignment="1" applyProtection="1">
      <alignment horizontal="right" vertical="center" wrapText="1" indent="1"/>
    </xf>
    <xf numFmtId="3" fontId="31" fillId="2" borderId="2" xfId="1" applyNumberFormat="1" applyFont="1" applyFill="1" applyBorder="1" applyAlignment="1" applyProtection="1">
      <alignment horizontal="right" vertical="center" wrapText="1" indent="1"/>
    </xf>
    <xf numFmtId="3" fontId="30" fillId="2" borderId="27" xfId="1" applyNumberFormat="1" applyFont="1" applyFill="1" applyBorder="1" applyAlignment="1" applyProtection="1">
      <alignment horizontal="right" vertical="center" wrapText="1" indent="1"/>
    </xf>
    <xf numFmtId="3" fontId="30" fillId="2" borderId="6" xfId="1" applyNumberFormat="1" applyFont="1" applyFill="1" applyBorder="1" applyAlignment="1" applyProtection="1">
      <alignment horizontal="right" vertical="center" wrapText="1" indent="1"/>
    </xf>
    <xf numFmtId="10" fontId="32" fillId="2" borderId="8" xfId="1" applyNumberFormat="1" applyFont="1" applyFill="1" applyBorder="1" applyAlignment="1" applyProtection="1">
      <alignment horizontal="right" vertical="center" wrapText="1" indent="1"/>
    </xf>
    <xf numFmtId="10" fontId="32" fillId="2" borderId="1" xfId="1" applyNumberFormat="1" applyFont="1" applyFill="1" applyBorder="1" applyAlignment="1" applyProtection="1">
      <alignment horizontal="right" vertical="center" wrapText="1" indent="1"/>
    </xf>
    <xf numFmtId="10" fontId="32" fillId="2" borderId="31" xfId="1" applyNumberFormat="1" applyFont="1" applyFill="1" applyBorder="1" applyAlignment="1" applyProtection="1">
      <alignment horizontal="right" vertical="center" wrapText="1" indent="1"/>
    </xf>
    <xf numFmtId="10" fontId="32" fillId="2" borderId="2" xfId="1" applyNumberFormat="1" applyFont="1" applyFill="1" applyBorder="1" applyAlignment="1" applyProtection="1">
      <alignment horizontal="right" vertical="center" wrapText="1" indent="1"/>
    </xf>
    <xf numFmtId="10" fontId="32" fillId="2" borderId="38" xfId="1" applyNumberFormat="1" applyFont="1" applyFill="1" applyBorder="1" applyAlignment="1" applyProtection="1">
      <alignment horizontal="right" vertical="center" wrapText="1" indent="1"/>
    </xf>
    <xf numFmtId="10" fontId="32" fillId="2" borderId="3" xfId="1" applyNumberFormat="1" applyFont="1" applyFill="1" applyBorder="1" applyAlignment="1" applyProtection="1">
      <alignment horizontal="right" vertical="center" wrapText="1" indent="1"/>
    </xf>
    <xf numFmtId="3" fontId="32" fillId="2" borderId="6" xfId="1" applyNumberFormat="1" applyFont="1" applyFill="1" applyBorder="1" applyAlignment="1" applyProtection="1">
      <alignment horizontal="right" vertical="center" wrapText="1" indent="1"/>
    </xf>
    <xf numFmtId="10" fontId="32" fillId="2" borderId="27" xfId="1" applyNumberFormat="1" applyFont="1" applyFill="1" applyBorder="1" applyAlignment="1" applyProtection="1">
      <alignment horizontal="right" vertical="center" wrapText="1" indent="1"/>
    </xf>
    <xf numFmtId="10" fontId="32" fillId="2" borderId="6" xfId="1" applyNumberFormat="1" applyFont="1" applyFill="1" applyBorder="1" applyAlignment="1" applyProtection="1">
      <alignment horizontal="right" vertical="center" wrapText="1" indent="1"/>
    </xf>
    <xf numFmtId="3" fontId="31" fillId="0" borderId="6" xfId="1" applyNumberFormat="1" applyFont="1" applyFill="1" applyBorder="1" applyAlignment="1" applyProtection="1">
      <alignment horizontal="right" vertical="center" wrapText="1" indent="1"/>
    </xf>
    <xf numFmtId="0" fontId="20" fillId="3" borderId="1" xfId="0" applyFont="1" applyFill="1" applyBorder="1" applyAlignment="1" applyProtection="1">
      <alignment vertical="center" wrapText="1"/>
    </xf>
    <xf numFmtId="3" fontId="36" fillId="0" borderId="10" xfId="0" applyNumberFormat="1" applyFont="1" applyFill="1" applyBorder="1" applyAlignment="1" applyProtection="1">
      <alignment horizontal="right" vertical="center" wrapText="1" indent="1"/>
    </xf>
    <xf numFmtId="0" fontId="21" fillId="0" borderId="10" xfId="0" applyFont="1" applyBorder="1" applyAlignment="1" applyProtection="1">
      <alignment horizontal="left" vertical="center" wrapText="1" indent="1"/>
    </xf>
    <xf numFmtId="0" fontId="20" fillId="3" borderId="2" xfId="0" applyFont="1" applyFill="1" applyBorder="1" applyAlignment="1" applyProtection="1">
      <alignment horizontal="left" vertical="center" wrapText="1" indent="1"/>
    </xf>
    <xf numFmtId="3" fontId="36" fillId="0" borderId="12" xfId="0" applyNumberFormat="1" applyFont="1" applyFill="1" applyBorder="1" applyAlignment="1" applyProtection="1">
      <alignment horizontal="right" vertical="center" wrapText="1" indent="1"/>
    </xf>
    <xf numFmtId="0" fontId="21" fillId="0" borderId="12" xfId="0" applyFont="1" applyBorder="1" applyAlignment="1" applyProtection="1">
      <alignment horizontal="left" vertical="center" wrapText="1" indent="1"/>
    </xf>
    <xf numFmtId="0" fontId="20" fillId="3" borderId="2" xfId="0" applyFont="1" applyFill="1" applyBorder="1" applyAlignment="1" applyProtection="1">
      <alignment vertical="center" wrapText="1"/>
    </xf>
    <xf numFmtId="3" fontId="36" fillId="0" borderId="2" xfId="0" applyNumberFormat="1" applyFont="1" applyFill="1" applyBorder="1" applyAlignment="1" applyProtection="1">
      <alignment horizontal="right" vertical="center" wrapText="1" indent="1"/>
    </xf>
    <xf numFmtId="0" fontId="20" fillId="3" borderId="2" xfId="0" applyFont="1" applyFill="1" applyBorder="1" applyAlignment="1" applyProtection="1">
      <alignment horizontal="justify" vertical="center" wrapText="1"/>
    </xf>
    <xf numFmtId="0" fontId="20" fillId="3" borderId="3" xfId="0" applyFont="1" applyFill="1" applyBorder="1" applyAlignment="1" applyProtection="1">
      <alignment vertical="center" wrapText="1"/>
    </xf>
    <xf numFmtId="3" fontId="36" fillId="0" borderId="14" xfId="0" applyNumberFormat="1" applyFont="1" applyBorder="1" applyAlignment="1" applyProtection="1">
      <alignment horizontal="right" vertical="center" wrapText="1" indent="1"/>
    </xf>
    <xf numFmtId="0" fontId="21" fillId="0" borderId="14" xfId="0" applyFont="1" applyBorder="1" applyAlignment="1" applyProtection="1">
      <alignment horizontal="left" vertical="center" wrapText="1" indent="1"/>
    </xf>
    <xf numFmtId="0" fontId="38" fillId="0" borderId="0" xfId="0" applyFont="1" applyBorder="1" applyAlignment="1" applyProtection="1">
      <alignment horizontal="left"/>
    </xf>
    <xf numFmtId="0" fontId="39" fillId="0" borderId="0" xfId="0" applyFont="1" applyBorder="1" applyProtection="1"/>
    <xf numFmtId="0" fontId="39" fillId="0" borderId="40" xfId="0" applyFont="1" applyBorder="1" applyProtection="1"/>
    <xf numFmtId="0" fontId="20" fillId="4" borderId="1" xfId="0" applyFont="1" applyFill="1" applyBorder="1" applyAlignment="1" applyProtection="1">
      <alignment horizontal="justify" vertical="center" wrapText="1"/>
    </xf>
    <xf numFmtId="3" fontId="31" fillId="0" borderId="2" xfId="0" applyNumberFormat="1" applyFont="1" applyFill="1" applyBorder="1" applyAlignment="1" applyProtection="1">
      <alignment horizontal="right" vertical="center" indent="1"/>
    </xf>
    <xf numFmtId="0" fontId="20" fillId="4" borderId="2" xfId="0" applyFont="1" applyFill="1" applyBorder="1" applyAlignment="1" applyProtection="1">
      <alignment horizontal="left" vertical="center" wrapText="1" indent="1"/>
    </xf>
    <xf numFmtId="0" fontId="20" fillId="4" borderId="2" xfId="0" applyFont="1" applyFill="1" applyBorder="1" applyAlignment="1" applyProtection="1">
      <alignment horizontal="justify" vertical="center" wrapText="1"/>
    </xf>
    <xf numFmtId="0" fontId="20" fillId="4" borderId="2" xfId="0" applyFont="1" applyFill="1" applyBorder="1" applyAlignment="1" applyProtection="1">
      <alignment horizontal="left" vertical="top" wrapText="1"/>
    </xf>
    <xf numFmtId="3" fontId="31" fillId="0" borderId="2" xfId="0" applyNumberFormat="1" applyFont="1" applyFill="1" applyBorder="1" applyAlignment="1" applyProtection="1">
      <alignment horizontal="right" vertical="center" wrapText="1" indent="1"/>
    </xf>
    <xf numFmtId="3" fontId="40" fillId="0" borderId="2" xfId="0" applyNumberFormat="1" applyFont="1" applyFill="1" applyBorder="1" applyAlignment="1" applyProtection="1">
      <alignment horizontal="right" vertical="center" indent="1"/>
    </xf>
    <xf numFmtId="0" fontId="20" fillId="4" borderId="34" xfId="0" applyFont="1" applyFill="1" applyBorder="1" applyAlignment="1" applyProtection="1">
      <alignment horizontal="justify" vertical="center" wrapText="1"/>
    </xf>
    <xf numFmtId="3" fontId="40" fillId="0" borderId="34" xfId="0" applyNumberFormat="1" applyFont="1" applyFill="1" applyBorder="1" applyAlignment="1" applyProtection="1">
      <alignment horizontal="right" vertical="center" indent="1"/>
    </xf>
    <xf numFmtId="0" fontId="19" fillId="4" borderId="6" xfId="0" applyFont="1" applyFill="1" applyBorder="1" applyAlignment="1" applyProtection="1">
      <alignment horizontal="justify" vertical="center" wrapText="1"/>
    </xf>
    <xf numFmtId="3" fontId="40" fillId="0" borderId="6" xfId="0" applyNumberFormat="1" applyFont="1" applyFill="1" applyBorder="1" applyAlignment="1" applyProtection="1">
      <alignment horizontal="right" vertical="center" indent="1"/>
    </xf>
    <xf numFmtId="0" fontId="20" fillId="4" borderId="15" xfId="0" applyFont="1" applyFill="1" applyBorder="1" applyAlignment="1" applyProtection="1">
      <alignment horizontal="justify" vertical="center" wrapText="1"/>
    </xf>
    <xf numFmtId="3" fontId="40" fillId="0" borderId="15" xfId="0" applyNumberFormat="1" applyFont="1" applyFill="1" applyBorder="1" applyAlignment="1" applyProtection="1">
      <alignment horizontal="right" vertical="center" indent="1"/>
    </xf>
    <xf numFmtId="0" fontId="20" fillId="4" borderId="2" xfId="0" applyFont="1" applyFill="1" applyBorder="1" applyAlignment="1" applyProtection="1">
      <alignment horizontal="left" vertical="center" wrapText="1" indent="2"/>
    </xf>
    <xf numFmtId="3" fontId="40" fillId="5" borderId="2" xfId="0" applyNumberFormat="1" applyFont="1" applyFill="1" applyBorder="1" applyAlignment="1" applyProtection="1">
      <alignment horizontal="right" vertical="center" indent="1"/>
    </xf>
    <xf numFmtId="0" fontId="20" fillId="4" borderId="2" xfId="0" applyFont="1" applyFill="1" applyBorder="1" applyAlignment="1" applyProtection="1">
      <alignment horizontal="left" vertical="center" wrapText="1"/>
    </xf>
    <xf numFmtId="0" fontId="20" fillId="4" borderId="2" xfId="0" applyFont="1" applyFill="1" applyBorder="1" applyAlignment="1" applyProtection="1">
      <alignment vertical="center" wrapText="1"/>
    </xf>
    <xf numFmtId="3" fontId="40" fillId="0" borderId="2" xfId="0" applyNumberFormat="1" applyFont="1" applyFill="1" applyBorder="1" applyAlignment="1" applyProtection="1">
      <alignment horizontal="right" vertical="center" wrapText="1" indent="1"/>
    </xf>
    <xf numFmtId="0" fontId="20" fillId="4" borderId="34" xfId="0" applyFont="1" applyFill="1" applyBorder="1" applyAlignment="1" applyProtection="1">
      <alignment vertical="center" wrapText="1"/>
    </xf>
    <xf numFmtId="0" fontId="19" fillId="4" borderId="6" xfId="0" applyFont="1" applyFill="1" applyBorder="1" applyAlignment="1" applyProtection="1">
      <alignment vertical="center" wrapText="1"/>
    </xf>
    <xf numFmtId="3" fontId="42" fillId="0" borderId="6" xfId="0" applyNumberFormat="1" applyFont="1" applyFill="1" applyBorder="1" applyAlignment="1" applyProtection="1">
      <alignment horizontal="right" vertical="center" indent="1"/>
    </xf>
    <xf numFmtId="0" fontId="20" fillId="4" borderId="23" xfId="0" applyFont="1" applyFill="1" applyBorder="1" applyAlignment="1" applyProtection="1">
      <alignment horizontal="left" vertical="center" wrapText="1" indent="1"/>
    </xf>
    <xf numFmtId="3" fontId="40" fillId="0" borderId="23" xfId="0" applyNumberFormat="1" applyFont="1" applyFill="1" applyBorder="1" applyAlignment="1" applyProtection="1">
      <alignment horizontal="right" vertical="center" indent="1"/>
    </xf>
    <xf numFmtId="0" fontId="43" fillId="0" borderId="0" xfId="0" quotePrefix="1" applyFont="1" applyAlignment="1" applyProtection="1">
      <alignment horizontal="left"/>
    </xf>
    <xf numFmtId="0" fontId="17" fillId="0" borderId="0" xfId="0" applyFont="1" applyAlignment="1" applyProtection="1">
      <alignment horizontal="left" vertical="top"/>
    </xf>
    <xf numFmtId="0" fontId="17" fillId="0" borderId="0" xfId="0" applyFont="1" applyAlignment="1" applyProtection="1">
      <alignment horizontal="left" vertical="top" wrapText="1"/>
    </xf>
    <xf numFmtId="0" fontId="3" fillId="2" borderId="0" xfId="4" applyFont="1" applyFill="1" applyProtection="1"/>
    <xf numFmtId="0" fontId="3" fillId="2" borderId="0" xfId="4" applyFont="1" applyFill="1" applyAlignment="1" applyProtection="1">
      <alignment horizontal="center"/>
    </xf>
    <xf numFmtId="0" fontId="2" fillId="0" borderId="0" xfId="4" applyFont="1" applyProtection="1"/>
    <xf numFmtId="0" fontId="34" fillId="0" borderId="0" xfId="4" applyFont="1" applyAlignment="1" applyProtection="1">
      <alignment vertical="center"/>
    </xf>
    <xf numFmtId="0" fontId="31" fillId="0" borderId="0" xfId="4" applyFont="1" applyAlignment="1" applyProtection="1">
      <alignment horizontal="center"/>
    </xf>
    <xf numFmtId="0" fontId="31" fillId="0" borderId="0" xfId="4" applyFont="1" applyProtection="1"/>
    <xf numFmtId="0" fontId="19" fillId="3" borderId="44" xfId="4" applyFont="1" applyFill="1" applyBorder="1" applyAlignment="1" applyProtection="1">
      <alignment horizontal="center" vertical="center" wrapText="1"/>
    </xf>
    <xf numFmtId="0" fontId="19" fillId="3" borderId="25" xfId="4" applyFont="1" applyFill="1" applyBorder="1" applyAlignment="1" applyProtection="1">
      <alignment horizontal="center" vertical="center" wrapText="1"/>
    </xf>
    <xf numFmtId="3" fontId="29" fillId="0" borderId="45" xfId="4" applyNumberFormat="1" applyFont="1" applyFill="1" applyBorder="1" applyAlignment="1" applyProtection="1">
      <alignment horizontal="left" vertical="center" indent="1"/>
    </xf>
    <xf numFmtId="3" fontId="31" fillId="5" borderId="46" xfId="4" applyNumberFormat="1" applyFont="1" applyFill="1" applyBorder="1" applyAlignment="1" applyProtection="1">
      <alignment horizontal="left" vertical="center" indent="1"/>
    </xf>
    <xf numFmtId="3" fontId="31" fillId="5" borderId="47" xfId="4" applyNumberFormat="1" applyFont="1" applyFill="1" applyBorder="1" applyAlignment="1" applyProtection="1">
      <alignment horizontal="left" vertical="center" indent="1"/>
    </xf>
    <xf numFmtId="3" fontId="31" fillId="5" borderId="48" xfId="4" applyNumberFormat="1" applyFont="1" applyFill="1" applyBorder="1" applyAlignment="1" applyProtection="1">
      <alignment horizontal="left" vertical="center" indent="1"/>
    </xf>
    <xf numFmtId="3" fontId="31" fillId="0" borderId="52" xfId="4" applyNumberFormat="1" applyFont="1" applyFill="1" applyBorder="1" applyAlignment="1" applyProtection="1">
      <alignment horizontal="left" vertical="center" indent="1"/>
    </xf>
    <xf numFmtId="3" fontId="31" fillId="0" borderId="53" xfId="4" applyNumberFormat="1" applyFont="1" applyFill="1" applyBorder="1" applyAlignment="1" applyProtection="1">
      <alignment horizontal="left" vertical="center" indent="1"/>
    </xf>
    <xf numFmtId="3" fontId="31" fillId="0" borderId="54" xfId="4" applyNumberFormat="1" applyFont="1" applyFill="1" applyBorder="1" applyAlignment="1" applyProtection="1">
      <alignment horizontal="left" vertical="center" indent="1"/>
    </xf>
    <xf numFmtId="3" fontId="29" fillId="0" borderId="58" xfId="4" applyNumberFormat="1" applyFont="1" applyFill="1" applyBorder="1" applyAlignment="1" applyProtection="1">
      <alignment horizontal="left" vertical="center" indent="1"/>
    </xf>
    <xf numFmtId="3" fontId="31" fillId="0" borderId="59" xfId="4" applyNumberFormat="1" applyFont="1" applyFill="1" applyBorder="1" applyAlignment="1" applyProtection="1">
      <alignment horizontal="left" vertical="center" indent="1"/>
    </xf>
    <xf numFmtId="3" fontId="31" fillId="0" borderId="60" xfId="4" applyNumberFormat="1" applyFont="1" applyFill="1" applyBorder="1" applyAlignment="1" applyProtection="1">
      <alignment horizontal="left" vertical="center" indent="1"/>
    </xf>
    <xf numFmtId="3" fontId="31" fillId="0" borderId="61" xfId="4" applyNumberFormat="1" applyFont="1" applyFill="1" applyBorder="1" applyAlignment="1" applyProtection="1">
      <alignment horizontal="left" vertical="center" indent="1"/>
    </xf>
    <xf numFmtId="3" fontId="29" fillId="0" borderId="62" xfId="4" applyNumberFormat="1" applyFont="1" applyFill="1" applyBorder="1" applyAlignment="1" applyProtection="1">
      <alignment horizontal="left" vertical="center" indent="1"/>
    </xf>
    <xf numFmtId="3" fontId="31" fillId="5" borderId="59" xfId="4" applyNumberFormat="1" applyFont="1" applyFill="1" applyBorder="1" applyAlignment="1" applyProtection="1">
      <alignment horizontal="left" vertical="center" indent="1"/>
    </xf>
    <xf numFmtId="3" fontId="31" fillId="5" borderId="60" xfId="4" applyNumberFormat="1" applyFont="1" applyFill="1" applyBorder="1" applyAlignment="1" applyProtection="1">
      <alignment horizontal="left" vertical="center" indent="1"/>
    </xf>
    <xf numFmtId="3" fontId="31" fillId="5" borderId="61" xfId="4" applyNumberFormat="1" applyFont="1" applyFill="1" applyBorder="1" applyAlignment="1" applyProtection="1">
      <alignment horizontal="left" vertical="center" indent="1"/>
    </xf>
    <xf numFmtId="3" fontId="31" fillId="5" borderId="52" xfId="4" applyNumberFormat="1" applyFont="1" applyFill="1" applyBorder="1" applyAlignment="1" applyProtection="1">
      <alignment horizontal="left" vertical="center" indent="1"/>
    </xf>
    <xf numFmtId="3" fontId="31" fillId="5" borderId="53" xfId="4" applyNumberFormat="1" applyFont="1" applyFill="1" applyBorder="1" applyAlignment="1" applyProtection="1">
      <alignment horizontal="left" vertical="center" indent="1"/>
    </xf>
    <xf numFmtId="3" fontId="31" fillId="5" borderId="54" xfId="4" applyNumberFormat="1" applyFont="1" applyFill="1" applyBorder="1" applyAlignment="1" applyProtection="1">
      <alignment horizontal="left" vertical="center" indent="1"/>
    </xf>
    <xf numFmtId="3" fontId="2" fillId="0" borderId="0" xfId="4" applyNumberFormat="1" applyFont="1" applyProtection="1"/>
    <xf numFmtId="3" fontId="29" fillId="0" borderId="21" xfId="4" applyNumberFormat="1" applyFont="1" applyFill="1" applyBorder="1" applyAlignment="1" applyProtection="1">
      <alignment horizontal="left" vertical="center" indent="1"/>
    </xf>
    <xf numFmtId="3" fontId="31" fillId="5" borderId="63" xfId="4" applyNumberFormat="1" applyFont="1" applyFill="1" applyBorder="1" applyAlignment="1" applyProtection="1">
      <alignment horizontal="left" vertical="center" indent="1"/>
    </xf>
    <xf numFmtId="3" fontId="31" fillId="5" borderId="64" xfId="4" applyNumberFormat="1" applyFont="1" applyFill="1" applyBorder="1" applyAlignment="1" applyProtection="1">
      <alignment horizontal="left" vertical="center" indent="1"/>
    </xf>
    <xf numFmtId="3" fontId="31" fillId="5" borderId="65" xfId="4" applyNumberFormat="1" applyFont="1" applyFill="1" applyBorder="1" applyAlignment="1" applyProtection="1">
      <alignment horizontal="left" vertical="center" indent="1"/>
    </xf>
    <xf numFmtId="0" fontId="0" fillId="0" borderId="0" xfId="4" applyFont="1" applyAlignment="1" applyProtection="1">
      <alignment vertical="center"/>
    </xf>
    <xf numFmtId="0" fontId="31" fillId="0" borderId="0" xfId="4" applyFont="1" applyAlignment="1" applyProtection="1">
      <alignment horizontal="right" indent="1"/>
    </xf>
    <xf numFmtId="0" fontId="3" fillId="0" borderId="0" xfId="4" applyFont="1" applyProtection="1"/>
    <xf numFmtId="0" fontId="20" fillId="3" borderId="36" xfId="6" applyFont="1" applyFill="1" applyBorder="1" applyAlignment="1" applyProtection="1">
      <alignment horizontal="center" vertical="center" wrapText="1"/>
    </xf>
    <xf numFmtId="0" fontId="20" fillId="3" borderId="70" xfId="6" applyFont="1" applyFill="1" applyBorder="1" applyAlignment="1" applyProtection="1">
      <alignment horizontal="center" vertical="center" wrapText="1"/>
    </xf>
    <xf numFmtId="0" fontId="20" fillId="3" borderId="71" xfId="6" applyFont="1" applyFill="1" applyBorder="1" applyAlignment="1" applyProtection="1">
      <alignment horizontal="center" vertical="center" wrapText="1"/>
    </xf>
    <xf numFmtId="0" fontId="48" fillId="3" borderId="70" xfId="6" applyFont="1" applyFill="1" applyBorder="1" applyAlignment="1" applyProtection="1">
      <alignment horizontal="center" vertical="center" wrapText="1"/>
    </xf>
    <xf numFmtId="0" fontId="20" fillId="3" borderId="72" xfId="6" applyFont="1" applyFill="1" applyBorder="1" applyAlignment="1" applyProtection="1">
      <alignment horizontal="center" vertical="center" wrapText="1"/>
    </xf>
    <xf numFmtId="3" fontId="31" fillId="0" borderId="74" xfId="4" applyNumberFormat="1" applyFont="1" applyFill="1" applyBorder="1" applyAlignment="1" applyProtection="1">
      <alignment horizontal="left" vertical="center" indent="1"/>
    </xf>
    <xf numFmtId="3" fontId="31" fillId="0" borderId="75" xfId="4" applyNumberFormat="1" applyFont="1" applyFill="1" applyBorder="1" applyAlignment="1" applyProtection="1">
      <alignment horizontal="left" vertical="center" indent="1"/>
    </xf>
    <xf numFmtId="3" fontId="31" fillId="0" borderId="76" xfId="4" applyNumberFormat="1" applyFont="1" applyFill="1" applyBorder="1" applyAlignment="1" applyProtection="1">
      <alignment horizontal="left" vertical="center" indent="1"/>
    </xf>
    <xf numFmtId="3" fontId="31" fillId="0" borderId="77" xfId="4" applyNumberFormat="1" applyFont="1" applyFill="1" applyBorder="1" applyAlignment="1" applyProtection="1">
      <alignment horizontal="left" vertical="center" indent="1"/>
    </xf>
    <xf numFmtId="3" fontId="31" fillId="0" borderId="78" xfId="4" applyNumberFormat="1" applyFont="1" applyFill="1" applyBorder="1" applyAlignment="1" applyProtection="1">
      <alignment horizontal="left" vertical="center" indent="1"/>
    </xf>
    <xf numFmtId="3" fontId="31" fillId="0" borderId="83" xfId="4" applyNumberFormat="1" applyFont="1" applyFill="1" applyBorder="1" applyAlignment="1" applyProtection="1">
      <alignment horizontal="left" vertical="center" indent="1"/>
    </xf>
    <xf numFmtId="3" fontId="31" fillId="0" borderId="84" xfId="4" applyNumberFormat="1" applyFont="1" applyFill="1" applyBorder="1" applyAlignment="1" applyProtection="1">
      <alignment horizontal="left" vertical="center" indent="1"/>
    </xf>
    <xf numFmtId="3" fontId="31" fillId="0" borderId="85" xfId="4" applyNumberFormat="1" applyFont="1" applyFill="1" applyBorder="1" applyAlignment="1" applyProtection="1">
      <alignment horizontal="left" vertical="center" indent="1"/>
    </xf>
    <xf numFmtId="3" fontId="31" fillId="0" borderId="86" xfId="4" applyNumberFormat="1" applyFont="1" applyFill="1" applyBorder="1" applyAlignment="1" applyProtection="1">
      <alignment horizontal="left" vertical="center" indent="1"/>
    </xf>
    <xf numFmtId="3" fontId="31" fillId="0" borderId="87" xfId="4" applyNumberFormat="1" applyFont="1" applyFill="1" applyBorder="1" applyAlignment="1" applyProtection="1">
      <alignment horizontal="left" vertical="center" indent="1"/>
    </xf>
    <xf numFmtId="3" fontId="31" fillId="0" borderId="90" xfId="4" applyNumberFormat="1" applyFont="1" applyFill="1" applyBorder="1" applyAlignment="1" applyProtection="1">
      <alignment horizontal="left" vertical="center" indent="1"/>
    </xf>
    <xf numFmtId="3" fontId="31" fillId="0" borderId="91" xfId="4" applyNumberFormat="1" applyFont="1" applyFill="1" applyBorder="1" applyAlignment="1" applyProtection="1">
      <alignment horizontal="left" vertical="center" indent="1"/>
    </xf>
    <xf numFmtId="3" fontId="31" fillId="0" borderId="92" xfId="4" applyNumberFormat="1" applyFont="1" applyFill="1" applyBorder="1" applyAlignment="1" applyProtection="1">
      <alignment horizontal="left" vertical="center" indent="1"/>
    </xf>
    <xf numFmtId="3" fontId="31" fillId="0" borderId="93" xfId="4" applyNumberFormat="1" applyFont="1" applyFill="1" applyBorder="1" applyAlignment="1" applyProtection="1">
      <alignment horizontal="left" vertical="center" indent="1"/>
    </xf>
    <xf numFmtId="3" fontId="31" fillId="0" borderId="94" xfId="4" applyNumberFormat="1" applyFont="1" applyFill="1" applyBorder="1" applyAlignment="1" applyProtection="1">
      <alignment horizontal="left" vertical="center" indent="1"/>
    </xf>
    <xf numFmtId="0" fontId="2" fillId="0" borderId="0" xfId="4" applyFont="1" applyAlignment="1" applyProtection="1">
      <alignment vertical="center"/>
    </xf>
    <xf numFmtId="0" fontId="2" fillId="0" borderId="0" xfId="4" applyFont="1" applyAlignment="1" applyProtection="1">
      <alignment horizontal="center"/>
    </xf>
    <xf numFmtId="0" fontId="3" fillId="2" borderId="0" xfId="7" applyFont="1" applyFill="1" applyProtection="1"/>
    <xf numFmtId="0" fontId="3" fillId="2" borderId="0" xfId="7" applyFont="1" applyFill="1" applyAlignment="1" applyProtection="1">
      <alignment horizontal="center"/>
    </xf>
    <xf numFmtId="0" fontId="2" fillId="2" borderId="0" xfId="7" applyFont="1" applyFill="1" applyProtection="1"/>
    <xf numFmtId="0" fontId="34" fillId="2" borderId="0" xfId="7" applyFont="1" applyFill="1" applyAlignment="1" applyProtection="1">
      <alignment vertical="center"/>
    </xf>
    <xf numFmtId="0" fontId="31" fillId="2" borderId="0" xfId="7" applyFont="1" applyFill="1" applyAlignment="1" applyProtection="1">
      <alignment horizontal="center"/>
    </xf>
    <xf numFmtId="0" fontId="31" fillId="2" borderId="0" xfId="7" applyFont="1" applyFill="1" applyProtection="1"/>
    <xf numFmtId="0" fontId="2" fillId="2" borderId="5" xfId="7" applyFont="1" applyFill="1" applyBorder="1" applyProtection="1"/>
    <xf numFmtId="0" fontId="2" fillId="2" borderId="0" xfId="7" applyFont="1" applyFill="1" applyBorder="1" applyProtection="1"/>
    <xf numFmtId="0" fontId="2" fillId="0" borderId="0" xfId="7" applyFont="1" applyProtection="1"/>
    <xf numFmtId="0" fontId="50" fillId="3" borderId="6" xfId="7" applyFont="1" applyFill="1" applyBorder="1" applyAlignment="1" applyProtection="1">
      <alignment horizontal="center" vertical="center" wrapText="1"/>
    </xf>
    <xf numFmtId="0" fontId="0" fillId="2" borderId="0" xfId="7" applyFont="1" applyFill="1" applyProtection="1"/>
    <xf numFmtId="3" fontId="17" fillId="0" borderId="45" xfId="7" applyNumberFormat="1" applyFont="1" applyFill="1" applyBorder="1" applyAlignment="1" applyProtection="1">
      <alignment horizontal="center" vertical="center" wrapText="1"/>
    </xf>
    <xf numFmtId="0" fontId="17" fillId="2" borderId="81" xfId="7" applyFont="1" applyFill="1" applyBorder="1" applyAlignment="1" applyProtection="1">
      <alignment horizontal="left" vertical="center" indent="1"/>
    </xf>
    <xf numFmtId="0" fontId="53" fillId="2" borderId="0" xfId="7" applyFont="1" applyFill="1" applyProtection="1"/>
    <xf numFmtId="0" fontId="17" fillId="2" borderId="82" xfId="7" applyFont="1" applyFill="1" applyBorder="1" applyAlignment="1" applyProtection="1">
      <alignment horizontal="left" vertical="center" indent="1"/>
    </xf>
    <xf numFmtId="0" fontId="54" fillId="2" borderId="0" xfId="7" applyFont="1" applyFill="1" applyProtection="1"/>
    <xf numFmtId="3" fontId="17" fillId="0" borderId="21" xfId="7" applyNumberFormat="1" applyFont="1" applyFill="1" applyBorder="1" applyAlignment="1" applyProtection="1">
      <alignment horizontal="center" vertical="center" wrapText="1"/>
    </xf>
    <xf numFmtId="0" fontId="17" fillId="2" borderId="89" xfId="7" applyFont="1" applyFill="1" applyBorder="1" applyAlignment="1" applyProtection="1">
      <alignment horizontal="left" vertical="center" indent="1"/>
    </xf>
    <xf numFmtId="0" fontId="0" fillId="2" borderId="0" xfId="7" applyFont="1" applyFill="1" applyAlignment="1" applyProtection="1">
      <alignment vertical="center"/>
    </xf>
    <xf numFmtId="0" fontId="55" fillId="2" borderId="0" xfId="7" applyFont="1" applyFill="1" applyAlignment="1" applyProtection="1">
      <alignment horizontal="center"/>
    </xf>
    <xf numFmtId="0" fontId="55" fillId="2" borderId="0" xfId="7" applyFont="1" applyFill="1" applyProtection="1"/>
    <xf numFmtId="0" fontId="56" fillId="3" borderId="6" xfId="6" applyFont="1" applyFill="1" applyBorder="1" applyAlignment="1" applyProtection="1">
      <alignment horizontal="center" vertical="center" wrapText="1"/>
    </xf>
    <xf numFmtId="3" fontId="21" fillId="0" borderId="74" xfId="7" applyNumberFormat="1" applyFont="1" applyFill="1" applyBorder="1" applyAlignment="1" applyProtection="1">
      <alignment horizontal="center" vertical="center" wrapText="1"/>
    </xf>
    <xf numFmtId="0" fontId="17" fillId="2" borderId="81" xfId="7" applyFont="1" applyFill="1" applyBorder="1" applyAlignment="1" applyProtection="1">
      <alignment vertical="center"/>
    </xf>
    <xf numFmtId="3" fontId="21" fillId="0" borderId="79" xfId="7" applyNumberFormat="1" applyFont="1" applyFill="1" applyBorder="1" applyAlignment="1" applyProtection="1">
      <alignment horizontal="center" vertical="center" wrapText="1"/>
    </xf>
    <xf numFmtId="0" fontId="17" fillId="2" borderId="81" xfId="7" applyFont="1" applyFill="1" applyBorder="1" applyAlignment="1" applyProtection="1">
      <alignment vertical="center" wrapText="1"/>
    </xf>
    <xf numFmtId="3" fontId="21" fillId="0" borderId="96" xfId="7" applyNumberFormat="1" applyFont="1" applyFill="1" applyBorder="1" applyAlignment="1" applyProtection="1">
      <alignment horizontal="center" vertical="center" wrapText="1"/>
    </xf>
    <xf numFmtId="0" fontId="17" fillId="2" borderId="23" xfId="7" applyFont="1" applyFill="1" applyBorder="1" applyAlignment="1" applyProtection="1">
      <alignment vertical="center"/>
    </xf>
    <xf numFmtId="0" fontId="2" fillId="2" borderId="0" xfId="7" applyFont="1" applyFill="1" applyAlignment="1" applyProtection="1">
      <alignment horizontal="center"/>
    </xf>
    <xf numFmtId="0" fontId="2" fillId="0" borderId="0" xfId="7" applyFont="1" applyAlignment="1" applyProtection="1">
      <alignment horizontal="center"/>
    </xf>
    <xf numFmtId="0" fontId="3" fillId="2" borderId="0" xfId="0" applyFont="1" applyFill="1" applyAlignment="1" applyProtection="1">
      <alignment horizontal="center"/>
    </xf>
    <xf numFmtId="0" fontId="0" fillId="0" borderId="0" xfId="0" applyAlignment="1" applyProtection="1"/>
    <xf numFmtId="0" fontId="0" fillId="0" borderId="0" xfId="0" applyAlignment="1" applyProtection="1">
      <alignment vertical="center"/>
    </xf>
    <xf numFmtId="0" fontId="19" fillId="6" borderId="13" xfId="0" applyFont="1" applyFill="1" applyBorder="1" applyAlignment="1" applyProtection="1">
      <alignment horizontal="center" vertical="center" wrapText="1"/>
    </xf>
    <xf numFmtId="0" fontId="19" fillId="6" borderId="44" xfId="0" applyFont="1" applyFill="1" applyBorder="1" applyAlignment="1" applyProtection="1">
      <alignment horizontal="center" vertical="center" wrapText="1"/>
    </xf>
    <xf numFmtId="3" fontId="31" fillId="0" borderId="29" xfId="0" applyNumberFormat="1" applyFont="1" applyFill="1" applyBorder="1" applyAlignment="1" applyProtection="1">
      <alignment horizontal="right" indent="1"/>
    </xf>
    <xf numFmtId="3" fontId="31" fillId="0" borderId="28" xfId="0" applyNumberFormat="1" applyFont="1" applyFill="1" applyBorder="1" applyAlignment="1" applyProtection="1">
      <alignment horizontal="right" indent="1"/>
    </xf>
    <xf numFmtId="3" fontId="31" fillId="0" borderId="37" xfId="0" applyNumberFormat="1" applyFont="1" applyFill="1" applyBorder="1" applyAlignment="1" applyProtection="1">
      <alignment horizontal="right" indent="1"/>
    </xf>
    <xf numFmtId="3" fontId="31" fillId="0" borderId="99" xfId="0" applyNumberFormat="1" applyFont="1" applyFill="1" applyBorder="1" applyAlignment="1" applyProtection="1">
      <alignment horizontal="right" indent="1"/>
    </xf>
    <xf numFmtId="3" fontId="31" fillId="7" borderId="29" xfId="0" applyNumberFormat="1" applyFont="1" applyFill="1" applyBorder="1" applyAlignment="1" applyProtection="1">
      <alignment horizontal="right" indent="1"/>
    </xf>
    <xf numFmtId="3" fontId="31" fillId="7" borderId="99" xfId="0" applyNumberFormat="1" applyFont="1" applyFill="1" applyBorder="1" applyAlignment="1" applyProtection="1">
      <alignment horizontal="right" indent="1"/>
    </xf>
    <xf numFmtId="3" fontId="31" fillId="7" borderId="101" xfId="0" applyNumberFormat="1" applyFont="1" applyFill="1" applyBorder="1" applyAlignment="1" applyProtection="1">
      <alignment horizontal="right" indent="1"/>
    </xf>
    <xf numFmtId="3" fontId="31" fillId="7" borderId="20" xfId="0" applyNumberFormat="1" applyFont="1" applyFill="1" applyBorder="1" applyAlignment="1" applyProtection="1">
      <alignment horizontal="right" indent="1"/>
    </xf>
    <xf numFmtId="3" fontId="31" fillId="0" borderId="102" xfId="0" applyNumberFormat="1" applyFont="1" applyFill="1" applyBorder="1" applyAlignment="1" applyProtection="1">
      <alignment horizontal="right" indent="1"/>
    </xf>
    <xf numFmtId="3" fontId="31" fillId="0" borderId="30" xfId="0" applyNumberFormat="1" applyFont="1" applyFill="1" applyBorder="1" applyAlignment="1" applyProtection="1">
      <alignment horizontal="right" indent="1"/>
    </xf>
    <xf numFmtId="3" fontId="31" fillId="0" borderId="103" xfId="0" applyNumberFormat="1" applyFont="1" applyFill="1" applyBorder="1" applyAlignment="1" applyProtection="1">
      <alignment horizontal="right" indent="1"/>
    </xf>
    <xf numFmtId="3" fontId="31" fillId="7" borderId="37" xfId="0" applyNumberFormat="1" applyFont="1" applyFill="1" applyBorder="1" applyAlignment="1" applyProtection="1">
      <alignment horizontal="right" indent="1"/>
    </xf>
    <xf numFmtId="3" fontId="31" fillId="7" borderId="103" xfId="0" applyNumberFormat="1" applyFont="1" applyFill="1" applyBorder="1" applyAlignment="1" applyProtection="1">
      <alignment horizontal="right" indent="1"/>
    </xf>
    <xf numFmtId="3" fontId="31" fillId="7" borderId="104" xfId="0" applyNumberFormat="1" applyFont="1" applyFill="1" applyBorder="1" applyAlignment="1" applyProtection="1">
      <alignment horizontal="right" indent="1"/>
    </xf>
    <xf numFmtId="3" fontId="31" fillId="7" borderId="24" xfId="0" applyNumberFormat="1" applyFont="1" applyFill="1" applyBorder="1" applyAlignment="1" applyProtection="1">
      <alignment horizontal="right" indent="1"/>
    </xf>
    <xf numFmtId="3" fontId="31" fillId="0" borderId="43" xfId="0" applyNumberFormat="1" applyFont="1" applyFill="1" applyBorder="1" applyAlignment="1" applyProtection="1">
      <alignment horizontal="right" indent="1"/>
    </xf>
    <xf numFmtId="3" fontId="31" fillId="0" borderId="23" xfId="0" applyNumberFormat="1" applyFont="1" applyFill="1" applyBorder="1" applyAlignment="1" applyProtection="1">
      <alignment horizontal="right" indent="1"/>
    </xf>
    <xf numFmtId="3" fontId="30" fillId="0" borderId="27" xfId="0" applyNumberFormat="1" applyFont="1" applyBorder="1" applyAlignment="1" applyProtection="1">
      <alignment horizontal="right" indent="1"/>
    </xf>
    <xf numFmtId="3" fontId="30" fillId="0" borderId="6" xfId="0" applyNumberFormat="1" applyFont="1" applyBorder="1" applyAlignment="1" applyProtection="1">
      <alignment horizontal="right" indent="1"/>
    </xf>
    <xf numFmtId="3" fontId="30" fillId="0" borderId="27" xfId="0" applyNumberFormat="1" applyFont="1" applyFill="1" applyBorder="1" applyAlignment="1" applyProtection="1">
      <alignment horizontal="right" indent="1"/>
    </xf>
    <xf numFmtId="3" fontId="30" fillId="0" borderId="17" xfId="0" applyNumberFormat="1" applyFont="1" applyFill="1" applyBorder="1" applyAlignment="1" applyProtection="1">
      <alignment horizontal="right" indent="1"/>
    </xf>
    <xf numFmtId="3" fontId="30" fillId="0" borderId="105" xfId="0" applyNumberFormat="1" applyFont="1" applyFill="1" applyBorder="1" applyAlignment="1" applyProtection="1">
      <alignment horizontal="right" indent="1"/>
    </xf>
    <xf numFmtId="0" fontId="0" fillId="0" borderId="0" xfId="0" applyFont="1" applyFill="1" applyProtection="1"/>
    <xf numFmtId="0" fontId="26" fillId="0" borderId="0" xfId="0" applyFont="1" applyProtection="1"/>
    <xf numFmtId="0" fontId="20" fillId="0" borderId="0" xfId="5" applyFont="1" applyFill="1" applyProtection="1"/>
    <xf numFmtId="0" fontId="19" fillId="3" borderId="6" xfId="11" applyFont="1" applyFill="1" applyBorder="1" applyAlignment="1" applyProtection="1">
      <alignment vertical="center"/>
    </xf>
    <xf numFmtId="0" fontId="17" fillId="0" borderId="4" xfId="0" applyFont="1" applyBorder="1" applyProtection="1"/>
    <xf numFmtId="0" fontId="34" fillId="0" borderId="0" xfId="0" applyFont="1" applyBorder="1" applyAlignment="1" applyProtection="1">
      <alignment vertical="center"/>
    </xf>
    <xf numFmtId="0" fontId="12" fillId="0" borderId="0" xfId="0" applyFont="1" applyBorder="1" applyAlignment="1" applyProtection="1">
      <alignment horizontal="center" vertical="center"/>
    </xf>
    <xf numFmtId="0" fontId="0" fillId="2" borderId="0" xfId="0" applyFont="1" applyFill="1" applyProtection="1"/>
    <xf numFmtId="0" fontId="12" fillId="10" borderId="0" xfId="0" applyFont="1" applyFill="1" applyAlignment="1" applyProtection="1">
      <alignment horizontal="left" vertical="center" indent="13"/>
    </xf>
    <xf numFmtId="0" fontId="14" fillId="10" borderId="0" xfId="0" applyFont="1" applyFill="1" applyAlignment="1" applyProtection="1">
      <alignment horizontal="center" vertical="center"/>
    </xf>
    <xf numFmtId="0" fontId="0" fillId="10" borderId="0" xfId="0" applyFill="1" applyProtection="1"/>
    <xf numFmtId="0" fontId="31" fillId="10" borderId="0" xfId="0" applyFont="1" applyFill="1" applyProtection="1"/>
    <xf numFmtId="0" fontId="74" fillId="2" borderId="0" xfId="15" applyFont="1" applyFill="1" applyBorder="1" applyAlignment="1" applyProtection="1"/>
    <xf numFmtId="0" fontId="20" fillId="2" borderId="0" xfId="15" applyFont="1" applyFill="1" applyBorder="1" applyAlignment="1" applyProtection="1"/>
    <xf numFmtId="0" fontId="17" fillId="2" borderId="5" xfId="15" applyFont="1" applyFill="1" applyBorder="1" applyAlignment="1" applyProtection="1">
      <alignment horizontal="center"/>
    </xf>
    <xf numFmtId="0" fontId="74" fillId="6" borderId="110" xfId="15" applyFont="1" applyFill="1" applyBorder="1" applyAlignment="1" applyProtection="1">
      <alignment vertical="top" wrapText="1"/>
    </xf>
    <xf numFmtId="0" fontId="20" fillId="6" borderId="25" xfId="15" applyFont="1" applyFill="1" applyBorder="1" applyAlignment="1" applyProtection="1">
      <alignment horizontal="center" vertical="center" wrapText="1"/>
    </xf>
    <xf numFmtId="0" fontId="19" fillId="6" borderId="28" xfId="15" applyFont="1" applyFill="1" applyBorder="1" applyAlignment="1" applyProtection="1">
      <alignment horizontal="left" vertical="center" wrapText="1"/>
    </xf>
    <xf numFmtId="3" fontId="30" fillId="0" borderId="116" xfId="11" applyNumberFormat="1" applyFont="1" applyFill="1" applyBorder="1" applyAlignment="1" applyProtection="1">
      <alignment horizontal="right" vertical="center" wrapText="1" indent="1"/>
    </xf>
    <xf numFmtId="3" fontId="30" fillId="0" borderId="117" xfId="11" applyNumberFormat="1" applyFont="1" applyFill="1" applyBorder="1" applyAlignment="1" applyProtection="1">
      <alignment horizontal="right" vertical="center" wrapText="1" indent="1"/>
    </xf>
    <xf numFmtId="3" fontId="30" fillId="0" borderId="99" xfId="11" applyNumberFormat="1" applyFont="1" applyFill="1" applyBorder="1" applyAlignment="1" applyProtection="1">
      <alignment horizontal="right" vertical="center" wrapText="1" indent="1"/>
    </xf>
    <xf numFmtId="3" fontId="30" fillId="0" borderId="101" xfId="11" applyNumberFormat="1" applyFont="1" applyFill="1" applyBorder="1" applyAlignment="1" applyProtection="1">
      <alignment horizontal="right" vertical="center" wrapText="1" indent="1"/>
    </xf>
    <xf numFmtId="3" fontId="30" fillId="0" borderId="28" xfId="11" applyNumberFormat="1" applyFont="1" applyFill="1" applyBorder="1" applyAlignment="1" applyProtection="1">
      <alignment horizontal="right" vertical="center" wrapText="1" indent="1"/>
    </xf>
    <xf numFmtId="0" fontId="20" fillId="6" borderId="30" xfId="15" applyFont="1" applyFill="1" applyBorder="1" applyAlignment="1" applyProtection="1">
      <alignment horizontal="left" vertical="center" wrapText="1" indent="1"/>
    </xf>
    <xf numFmtId="3" fontId="31" fillId="0" borderId="118" xfId="11" applyNumberFormat="1" applyFont="1" applyFill="1" applyBorder="1" applyAlignment="1" applyProtection="1">
      <alignment horizontal="right" vertical="center" wrapText="1" indent="1"/>
    </xf>
    <xf numFmtId="3" fontId="31" fillId="0" borderId="119" xfId="11" applyNumberFormat="1" applyFont="1" applyFill="1" applyBorder="1" applyAlignment="1" applyProtection="1">
      <alignment horizontal="right" vertical="center" wrapText="1" indent="1"/>
    </xf>
    <xf numFmtId="3" fontId="31" fillId="0" borderId="103" xfId="11" applyNumberFormat="1" applyFont="1" applyFill="1" applyBorder="1" applyAlignment="1" applyProtection="1">
      <alignment horizontal="right" vertical="center" wrapText="1" indent="1"/>
    </xf>
    <xf numFmtId="3" fontId="31" fillId="0" borderId="104" xfId="11" applyNumberFormat="1" applyFont="1" applyFill="1" applyBorder="1" applyAlignment="1" applyProtection="1">
      <alignment horizontal="right" vertical="center" wrapText="1" indent="1"/>
    </xf>
    <xf numFmtId="3" fontId="31" fillId="0" borderId="30" xfId="11" applyNumberFormat="1" applyFont="1" applyFill="1" applyBorder="1" applyAlignment="1" applyProtection="1">
      <alignment horizontal="right" vertical="center" wrapText="1" indent="1"/>
    </xf>
    <xf numFmtId="0" fontId="19" fillId="6" borderId="30" xfId="15" applyFont="1" applyFill="1" applyBorder="1" applyAlignment="1" applyProtection="1">
      <alignment horizontal="left" vertical="center" wrapText="1"/>
    </xf>
    <xf numFmtId="3" fontId="30" fillId="0" borderId="118" xfId="11" applyNumberFormat="1" applyFont="1" applyFill="1" applyBorder="1" applyAlignment="1" applyProtection="1">
      <alignment horizontal="right" vertical="center" wrapText="1" indent="1"/>
    </xf>
    <xf numFmtId="3" fontId="30" fillId="0" borderId="119" xfId="11" applyNumberFormat="1" applyFont="1" applyFill="1" applyBorder="1" applyAlignment="1" applyProtection="1">
      <alignment horizontal="right" vertical="center" wrapText="1" indent="1"/>
    </xf>
    <xf numFmtId="3" fontId="30" fillId="0" borderId="103" xfId="11" applyNumberFormat="1" applyFont="1" applyFill="1" applyBorder="1" applyAlignment="1" applyProtection="1">
      <alignment horizontal="right" vertical="center" wrapText="1" indent="1"/>
    </xf>
    <xf numFmtId="3" fontId="30" fillId="0" borderId="104" xfId="11" applyNumberFormat="1" applyFont="1" applyFill="1" applyBorder="1" applyAlignment="1" applyProtection="1">
      <alignment horizontal="right" vertical="center" wrapText="1" indent="1"/>
    </xf>
    <xf numFmtId="3" fontId="30" fillId="0" borderId="30" xfId="11" applyNumberFormat="1" applyFont="1" applyFill="1" applyBorder="1" applyAlignment="1" applyProtection="1">
      <alignment horizontal="right" vertical="center" wrapText="1" indent="1"/>
    </xf>
    <xf numFmtId="0" fontId="20" fillId="6" borderId="30" xfId="11" applyFont="1" applyFill="1" applyBorder="1" applyAlignment="1" applyProtection="1">
      <alignment horizontal="left" vertical="center" wrapText="1" indent="2"/>
    </xf>
    <xf numFmtId="3" fontId="31" fillId="0" borderId="96" xfId="11" applyNumberFormat="1" applyFont="1" applyFill="1" applyBorder="1" applyAlignment="1" applyProtection="1">
      <alignment horizontal="right" vertical="center" wrapText="1" indent="1"/>
    </xf>
    <xf numFmtId="3" fontId="31" fillId="0" borderId="120" xfId="11" applyNumberFormat="1" applyFont="1" applyFill="1" applyBorder="1" applyAlignment="1" applyProtection="1">
      <alignment horizontal="right" vertical="center" wrapText="1" indent="1"/>
    </xf>
    <xf numFmtId="3" fontId="31" fillId="0" borderId="22" xfId="11" applyNumberFormat="1" applyFont="1" applyFill="1" applyBorder="1" applyAlignment="1" applyProtection="1">
      <alignment horizontal="right" vertical="center" wrapText="1" indent="1"/>
    </xf>
    <xf numFmtId="3" fontId="31" fillId="0" borderId="110" xfId="11" applyNumberFormat="1" applyFont="1" applyFill="1" applyBorder="1" applyAlignment="1" applyProtection="1">
      <alignment horizontal="right" vertical="center" wrapText="1" indent="1"/>
    </xf>
    <xf numFmtId="3" fontId="31" fillId="0" borderId="23" xfId="11" applyNumberFormat="1" applyFont="1" applyFill="1" applyBorder="1" applyAlignment="1" applyProtection="1">
      <alignment horizontal="right" vertical="center" wrapText="1" indent="1"/>
    </xf>
    <xf numFmtId="0" fontId="19" fillId="6" borderId="6" xfId="15" applyFont="1" applyFill="1" applyBorder="1" applyAlignment="1" applyProtection="1">
      <alignment horizontal="left" vertical="center" wrapText="1"/>
    </xf>
    <xf numFmtId="3" fontId="30" fillId="0" borderId="121" xfId="11" applyNumberFormat="1" applyFont="1" applyFill="1" applyBorder="1" applyAlignment="1" applyProtection="1">
      <alignment horizontal="right" vertical="center" wrapText="1" indent="1"/>
    </xf>
    <xf numFmtId="3" fontId="30" fillId="0" borderId="122" xfId="11" applyNumberFormat="1" applyFont="1" applyFill="1" applyBorder="1" applyAlignment="1" applyProtection="1">
      <alignment horizontal="right" vertical="center" wrapText="1" indent="1"/>
    </xf>
    <xf numFmtId="3" fontId="30" fillId="0" borderId="17" xfId="11" applyNumberFormat="1" applyFont="1" applyFill="1" applyBorder="1" applyAlignment="1" applyProtection="1">
      <alignment horizontal="right" vertical="center" wrapText="1" indent="1"/>
    </xf>
    <xf numFmtId="3" fontId="30" fillId="0" borderId="123" xfId="11" applyNumberFormat="1" applyFont="1" applyFill="1" applyBorder="1" applyAlignment="1" applyProtection="1">
      <alignment horizontal="right" vertical="center" wrapText="1" indent="1"/>
    </xf>
    <xf numFmtId="3" fontId="30" fillId="0" borderId="105" xfId="11" applyNumberFormat="1" applyFont="1" applyFill="1" applyBorder="1" applyAlignment="1" applyProtection="1">
      <alignment horizontal="right" vertical="center" wrapText="1" indent="1"/>
    </xf>
    <xf numFmtId="3" fontId="30" fillId="0" borderId="6" xfId="11" applyNumberFormat="1" applyFont="1" applyFill="1" applyBorder="1" applyAlignment="1" applyProtection="1">
      <alignment horizontal="right" vertical="center" wrapText="1" indent="1"/>
    </xf>
    <xf numFmtId="0" fontId="19" fillId="6" borderId="23" xfId="15" applyFont="1" applyFill="1" applyBorder="1" applyAlignment="1" applyProtection="1">
      <alignment horizontal="left" vertical="center" wrapText="1"/>
    </xf>
    <xf numFmtId="3" fontId="30" fillId="0" borderId="96" xfId="11" applyNumberFormat="1" applyFont="1" applyFill="1" applyBorder="1" applyAlignment="1" applyProtection="1">
      <alignment horizontal="right" vertical="center" wrapText="1" indent="1"/>
    </xf>
    <xf numFmtId="3" fontId="30" fillId="7" borderId="120" xfId="11" applyNumberFormat="1" applyFont="1" applyFill="1" applyBorder="1" applyAlignment="1" applyProtection="1">
      <alignment horizontal="right" vertical="center" wrapText="1" indent="1"/>
    </xf>
    <xf numFmtId="3" fontId="30" fillId="0" borderId="120" xfId="11" applyNumberFormat="1" applyFont="1" applyFill="1" applyBorder="1" applyAlignment="1" applyProtection="1">
      <alignment horizontal="right" vertical="center" wrapText="1" indent="1"/>
    </xf>
    <xf numFmtId="3" fontId="30" fillId="0" borderId="22" xfId="11" applyNumberFormat="1" applyFont="1" applyFill="1" applyBorder="1" applyAlignment="1" applyProtection="1">
      <alignment horizontal="right" vertical="center" wrapText="1" indent="1"/>
    </xf>
    <xf numFmtId="3" fontId="30" fillId="0" borderId="124" xfId="11" applyNumberFormat="1" applyFont="1" applyFill="1" applyBorder="1" applyAlignment="1" applyProtection="1">
      <alignment horizontal="right" vertical="center" wrapText="1" indent="1"/>
    </xf>
    <xf numFmtId="3" fontId="30" fillId="0" borderId="110" xfId="11" applyNumberFormat="1" applyFont="1" applyFill="1" applyBorder="1" applyAlignment="1" applyProtection="1">
      <alignment horizontal="right" vertical="center" wrapText="1" indent="1"/>
    </xf>
    <xf numFmtId="3" fontId="30" fillId="0" borderId="23" xfId="11" applyNumberFormat="1" applyFont="1" applyFill="1" applyBorder="1" applyAlignment="1" applyProtection="1">
      <alignment horizontal="right" vertical="center" wrapText="1" indent="1"/>
    </xf>
    <xf numFmtId="0" fontId="17" fillId="2" borderId="0" xfId="15" applyFont="1" applyFill="1" applyBorder="1" applyAlignment="1" applyProtection="1">
      <alignment horizontal="left" vertical="center"/>
    </xf>
    <xf numFmtId="0" fontId="75" fillId="2" borderId="0" xfId="15" quotePrefix="1" applyFont="1" applyFill="1" applyBorder="1" applyAlignment="1" applyProtection="1">
      <alignment horizontal="center" vertical="center" wrapText="1"/>
    </xf>
    <xf numFmtId="0" fontId="75" fillId="2" borderId="0" xfId="15" applyFont="1" applyFill="1" applyBorder="1" applyAlignment="1" applyProtection="1">
      <alignment horizontal="center" vertical="center" wrapText="1"/>
    </xf>
    <xf numFmtId="0" fontId="0" fillId="2" borderId="0" xfId="15" applyFont="1" applyFill="1" applyBorder="1" applyAlignment="1" applyProtection="1">
      <alignment horizontal="left" vertical="center" wrapText="1"/>
    </xf>
    <xf numFmtId="0" fontId="17" fillId="0" borderId="0" xfId="0" applyFont="1" applyAlignment="1" applyProtection="1">
      <alignment vertical="top"/>
    </xf>
    <xf numFmtId="0" fontId="12" fillId="0" borderId="0" xfId="0" applyFont="1" applyAlignment="1" applyProtection="1">
      <alignment horizontal="left" vertical="center" indent="13"/>
    </xf>
    <xf numFmtId="0" fontId="14" fillId="0" borderId="0" xfId="0" applyFont="1" applyAlignment="1" applyProtection="1">
      <alignment horizontal="center" vertical="center"/>
    </xf>
    <xf numFmtId="0" fontId="31" fillId="0" borderId="0" xfId="0" applyFont="1" applyProtection="1"/>
    <xf numFmtId="0" fontId="74" fillId="2" borderId="0" xfId="11" applyFont="1" applyFill="1" applyBorder="1" applyAlignment="1" applyProtection="1"/>
    <xf numFmtId="0" fontId="20" fillId="2" borderId="0" xfId="11" applyFont="1" applyFill="1" applyBorder="1" applyAlignment="1" applyProtection="1"/>
    <xf numFmtId="0" fontId="74" fillId="6" borderId="37" xfId="11" applyFont="1" applyFill="1" applyBorder="1" applyAlignment="1" applyProtection="1">
      <alignment vertical="top" wrapText="1"/>
    </xf>
    <xf numFmtId="0" fontId="19" fillId="6" borderId="37" xfId="11" applyFont="1" applyFill="1" applyBorder="1" applyAlignment="1" applyProtection="1">
      <alignment vertical="top" wrapText="1"/>
    </xf>
    <xf numFmtId="0" fontId="17" fillId="2" borderId="26" xfId="11" applyFont="1" applyFill="1" applyBorder="1" applyAlignment="1" applyProtection="1">
      <alignment horizontal="center"/>
    </xf>
    <xf numFmtId="0" fontId="19" fillId="6" borderId="43" xfId="11" applyFont="1" applyFill="1" applyBorder="1" applyAlignment="1" applyProtection="1">
      <alignment horizontal="center" vertical="top" wrapText="1"/>
    </xf>
    <xf numFmtId="0" fontId="19" fillId="6" borderId="28" xfId="11" applyFont="1" applyFill="1" applyBorder="1" applyAlignment="1" applyProtection="1">
      <alignment horizontal="left" vertical="center" wrapText="1"/>
    </xf>
    <xf numFmtId="3" fontId="30" fillId="0" borderId="29" xfId="11" applyNumberFormat="1" applyFont="1" applyFill="1" applyBorder="1" applyAlignment="1" applyProtection="1">
      <alignment horizontal="right" vertical="center" wrapText="1" indent="1"/>
    </xf>
    <xf numFmtId="3" fontId="30" fillId="0" borderId="20" xfId="11" applyNumberFormat="1" applyFont="1" applyFill="1" applyBorder="1" applyAlignment="1" applyProtection="1">
      <alignment horizontal="right" vertical="center" wrapText="1" indent="1"/>
    </xf>
    <xf numFmtId="0" fontId="0" fillId="0" borderId="0" xfId="0" applyFont="1" applyAlignment="1" applyProtection="1">
      <alignment horizontal="center"/>
    </xf>
    <xf numFmtId="0" fontId="54" fillId="0" borderId="0" xfId="0" applyFont="1" applyAlignment="1" applyProtection="1">
      <alignment horizontal="center"/>
    </xf>
    <xf numFmtId="0" fontId="20" fillId="6" borderId="30" xfId="11" applyFont="1" applyFill="1" applyBorder="1" applyAlignment="1" applyProtection="1">
      <alignment horizontal="left" vertical="center" wrapText="1" indent="1"/>
    </xf>
    <xf numFmtId="3" fontId="31" fillId="0" borderId="37" xfId="11" applyNumberFormat="1" applyFont="1" applyFill="1" applyBorder="1" applyAlignment="1" applyProtection="1">
      <alignment horizontal="right" vertical="center" wrapText="1" indent="1"/>
    </xf>
    <xf numFmtId="3" fontId="31" fillId="0" borderId="24" xfId="11" applyNumberFormat="1" applyFont="1" applyFill="1" applyBorder="1" applyAlignment="1" applyProtection="1">
      <alignment horizontal="right" vertical="center" wrapText="1" indent="1"/>
    </xf>
    <xf numFmtId="0" fontId="19" fillId="6" borderId="30" xfId="11" applyFont="1" applyFill="1" applyBorder="1" applyAlignment="1" applyProtection="1">
      <alignment horizontal="left" vertical="center" wrapText="1"/>
    </xf>
    <xf numFmtId="3" fontId="30" fillId="0" borderId="37" xfId="11" applyNumberFormat="1" applyFont="1" applyFill="1" applyBorder="1" applyAlignment="1" applyProtection="1">
      <alignment horizontal="right" vertical="center" wrapText="1" indent="1"/>
    </xf>
    <xf numFmtId="3" fontId="30" fillId="0" borderId="24" xfId="11" applyNumberFormat="1" applyFont="1" applyFill="1" applyBorder="1" applyAlignment="1" applyProtection="1">
      <alignment horizontal="right" vertical="center" wrapText="1" indent="1"/>
    </xf>
    <xf numFmtId="0" fontId="20" fillId="6" borderId="23" xfId="11" applyFont="1" applyFill="1" applyBorder="1" applyAlignment="1" applyProtection="1">
      <alignment horizontal="left" vertical="center" wrapText="1" indent="1"/>
    </xf>
    <xf numFmtId="3" fontId="31" fillId="0" borderId="43" xfId="11" applyNumberFormat="1" applyFont="1" applyFill="1" applyBorder="1" applyAlignment="1" applyProtection="1">
      <alignment horizontal="right" vertical="center" wrapText="1" indent="1"/>
    </xf>
    <xf numFmtId="3" fontId="31" fillId="0" borderId="26" xfId="11" applyNumberFormat="1" applyFont="1" applyFill="1" applyBorder="1" applyAlignment="1" applyProtection="1">
      <alignment horizontal="right" vertical="center" wrapText="1" indent="1"/>
    </xf>
    <xf numFmtId="0" fontId="19" fillId="6" borderId="6" xfId="11" applyFont="1" applyFill="1" applyBorder="1" applyAlignment="1" applyProtection="1">
      <alignment horizontal="left" vertical="center" wrapText="1"/>
    </xf>
    <xf numFmtId="3" fontId="30" fillId="0" borderId="27" xfId="11" applyNumberFormat="1" applyFont="1" applyFill="1" applyBorder="1" applyAlignment="1" applyProtection="1">
      <alignment horizontal="right" vertical="center" wrapText="1" indent="1"/>
    </xf>
    <xf numFmtId="3" fontId="30" fillId="0" borderId="7" xfId="11" applyNumberFormat="1" applyFont="1" applyFill="1" applyBorder="1" applyAlignment="1" applyProtection="1">
      <alignment horizontal="right" vertical="center" wrapText="1" indent="1"/>
    </xf>
    <xf numFmtId="0" fontId="19" fillId="6" borderId="23" xfId="11" applyFont="1" applyFill="1" applyBorder="1" applyAlignment="1" applyProtection="1">
      <alignment horizontal="left" vertical="center" wrapText="1"/>
    </xf>
    <xf numFmtId="0" fontId="17" fillId="2" borderId="0" xfId="11" applyFont="1" applyFill="1" applyBorder="1" applyAlignment="1" applyProtection="1">
      <alignment horizontal="left" vertical="center"/>
    </xf>
    <xf numFmtId="0" fontId="17" fillId="2" borderId="0" xfId="0" applyFont="1" applyFill="1" applyProtection="1"/>
    <xf numFmtId="0" fontId="51" fillId="2" borderId="0" xfId="0" applyFont="1" applyFill="1" applyProtection="1"/>
    <xf numFmtId="0" fontId="12" fillId="2" borderId="0" xfId="0" applyFont="1" applyFill="1" applyAlignment="1" applyProtection="1">
      <alignment horizontal="center" vertical="center"/>
    </xf>
    <xf numFmtId="0" fontId="14" fillId="2" borderId="0" xfId="0" applyFont="1" applyFill="1" applyAlignment="1" applyProtection="1">
      <alignment horizontal="center" vertical="center"/>
    </xf>
    <xf numFmtId="0" fontId="34" fillId="2" borderId="0" xfId="0" applyFont="1" applyFill="1" applyAlignment="1" applyProtection="1">
      <alignment horizontal="center" vertical="center"/>
    </xf>
    <xf numFmtId="0" fontId="17" fillId="2" borderId="0" xfId="0" quotePrefix="1" applyFont="1" applyFill="1" applyAlignment="1" applyProtection="1">
      <alignment horizontal="center"/>
    </xf>
    <xf numFmtId="0" fontId="51" fillId="3" borderId="102" xfId="0" applyFont="1" applyFill="1" applyBorder="1" applyAlignment="1" applyProtection="1">
      <alignment horizontal="left" vertical="top" wrapText="1"/>
    </xf>
    <xf numFmtId="0" fontId="51" fillId="3" borderId="70" xfId="0" applyFont="1" applyFill="1" applyBorder="1" applyAlignment="1" applyProtection="1">
      <alignment horizontal="left" vertical="top" wrapText="1"/>
    </xf>
    <xf numFmtId="0" fontId="17" fillId="2" borderId="0" xfId="0" applyFont="1" applyFill="1" applyAlignment="1" applyProtection="1">
      <alignment horizontal="center" vertical="center"/>
    </xf>
    <xf numFmtId="0" fontId="51" fillId="3" borderId="113" xfId="0" applyFont="1" applyFill="1" applyBorder="1" applyAlignment="1" applyProtection="1">
      <alignment horizontal="left" vertical="top" wrapText="1"/>
    </xf>
    <xf numFmtId="0" fontId="51" fillId="3" borderId="109" xfId="0" applyFont="1" applyFill="1" applyBorder="1" applyAlignment="1" applyProtection="1">
      <alignment horizontal="left" vertical="top" wrapText="1"/>
    </xf>
    <xf numFmtId="0" fontId="17" fillId="2" borderId="0" xfId="0" applyFont="1" applyFill="1" applyAlignment="1" applyProtection="1">
      <alignment horizontal="left" indent="1"/>
    </xf>
    <xf numFmtId="0" fontId="51" fillId="3" borderId="126" xfId="0" applyFont="1" applyFill="1" applyBorder="1" applyAlignment="1" applyProtection="1">
      <alignment horizontal="left" vertical="center" wrapText="1"/>
    </xf>
    <xf numFmtId="3" fontId="67" fillId="0" borderId="74" xfId="0" applyNumberFormat="1" applyFont="1" applyFill="1" applyBorder="1" applyAlignment="1" applyProtection="1">
      <alignment horizontal="center" vertical="center" wrapText="1"/>
    </xf>
    <xf numFmtId="3" fontId="67" fillId="0" borderId="75" xfId="0" applyNumberFormat="1" applyFont="1" applyFill="1" applyBorder="1" applyAlignment="1" applyProtection="1">
      <alignment horizontal="center" vertical="center" wrapText="1"/>
    </xf>
    <xf numFmtId="3" fontId="67" fillId="0" borderId="76" xfId="0" applyNumberFormat="1" applyFont="1" applyFill="1" applyBorder="1" applyAlignment="1" applyProtection="1">
      <alignment horizontal="center" vertical="center" wrapText="1"/>
    </xf>
    <xf numFmtId="3" fontId="67" fillId="0" borderId="78" xfId="0" applyNumberFormat="1" applyFont="1" applyFill="1" applyBorder="1" applyAlignment="1" applyProtection="1">
      <alignment horizontal="center" vertical="center" wrapText="1"/>
    </xf>
    <xf numFmtId="3" fontId="67" fillId="0" borderId="83" xfId="0" applyNumberFormat="1" applyFont="1" applyFill="1" applyBorder="1" applyAlignment="1" applyProtection="1">
      <alignment horizontal="center" vertical="center" wrapText="1"/>
    </xf>
    <xf numFmtId="3" fontId="67" fillId="0" borderId="84" xfId="0" applyNumberFormat="1" applyFont="1" applyFill="1" applyBorder="1" applyAlignment="1" applyProtection="1">
      <alignment horizontal="center" vertical="center" wrapText="1"/>
    </xf>
    <xf numFmtId="3" fontId="67" fillId="0" borderId="85" xfId="0" applyNumberFormat="1" applyFont="1" applyFill="1" applyBorder="1" applyAlignment="1" applyProtection="1">
      <alignment horizontal="center" vertical="center" wrapText="1"/>
    </xf>
    <xf numFmtId="3" fontId="67" fillId="0" borderId="87" xfId="0" applyNumberFormat="1" applyFont="1" applyFill="1" applyBorder="1" applyAlignment="1" applyProtection="1">
      <alignment horizontal="center" vertical="center" wrapText="1"/>
    </xf>
    <xf numFmtId="3" fontId="67" fillId="0" borderId="90" xfId="0" applyNumberFormat="1" applyFont="1" applyFill="1" applyBorder="1" applyAlignment="1" applyProtection="1">
      <alignment horizontal="center" vertical="center" wrapText="1"/>
    </xf>
    <xf numFmtId="3" fontId="67" fillId="0" borderId="91" xfId="0" applyNumberFormat="1" applyFont="1" applyFill="1" applyBorder="1" applyAlignment="1" applyProtection="1">
      <alignment horizontal="center" vertical="center" wrapText="1"/>
    </xf>
    <xf numFmtId="3" fontId="67" fillId="0" borderId="92" xfId="0" applyNumberFormat="1" applyFont="1" applyFill="1" applyBorder="1" applyAlignment="1" applyProtection="1">
      <alignment horizontal="center" vertical="center" wrapText="1"/>
    </xf>
    <xf numFmtId="3" fontId="67" fillId="0" borderId="94" xfId="0" applyNumberFormat="1" applyFont="1" applyFill="1" applyBorder="1" applyAlignment="1" applyProtection="1">
      <alignment horizontal="center" vertical="center" wrapText="1"/>
    </xf>
    <xf numFmtId="0" fontId="4" fillId="2" borderId="0" xfId="0" applyFont="1" applyFill="1" applyAlignment="1" applyProtection="1">
      <alignment horizontal="center"/>
    </xf>
    <xf numFmtId="0" fontId="0" fillId="2" borderId="4" xfId="0" applyFill="1" applyBorder="1" applyAlignment="1" applyProtection="1">
      <alignment horizontal="left" wrapText="1"/>
    </xf>
    <xf numFmtId="0" fontId="19" fillId="4" borderId="8" xfId="2" applyFont="1" applyFill="1" applyBorder="1" applyAlignment="1" applyProtection="1">
      <alignment horizontal="left" vertical="center" wrapText="1" indent="1"/>
    </xf>
    <xf numFmtId="0" fontId="19" fillId="4" borderId="9" xfId="2" applyFont="1" applyFill="1" applyBorder="1" applyAlignment="1" applyProtection="1">
      <alignment horizontal="left" vertical="center" wrapText="1" indent="1"/>
    </xf>
    <xf numFmtId="0" fontId="19" fillId="4" borderId="10" xfId="2" applyFont="1" applyFill="1" applyBorder="1" applyAlignment="1" applyProtection="1">
      <alignment horizontal="left" vertical="center" wrapText="1" indent="1"/>
    </xf>
    <xf numFmtId="0" fontId="12" fillId="0" borderId="0" xfId="0" applyFont="1" applyAlignment="1" applyProtection="1">
      <alignment horizontal="center" vertical="center"/>
    </xf>
    <xf numFmtId="0" fontId="14" fillId="2" borderId="0" xfId="0" applyFont="1" applyFill="1" applyAlignment="1" applyProtection="1">
      <alignment horizontal="center" vertical="center"/>
    </xf>
    <xf numFmtId="0" fontId="15" fillId="0" borderId="0" xfId="1" applyFont="1" applyBorder="1" applyAlignment="1" applyProtection="1">
      <alignment horizontal="center" vertical="center"/>
    </xf>
    <xf numFmtId="0" fontId="13" fillId="0" borderId="20" xfId="1" applyFont="1" applyBorder="1" applyAlignment="1" applyProtection="1">
      <alignment horizontal="center" vertical="center" wrapText="1"/>
    </xf>
    <xf numFmtId="0" fontId="13" fillId="0" borderId="24" xfId="1" applyFont="1" applyBorder="1" applyAlignment="1" applyProtection="1">
      <alignment horizontal="center" vertical="center" wrapText="1"/>
    </xf>
    <xf numFmtId="0" fontId="13" fillId="0" borderId="26" xfId="1" applyFont="1" applyBorder="1" applyAlignment="1" applyProtection="1">
      <alignment horizontal="center" vertical="center" wrapText="1"/>
    </xf>
    <xf numFmtId="0" fontId="25" fillId="2" borderId="0" xfId="1" applyFont="1" applyFill="1" applyAlignment="1" applyProtection="1">
      <alignment horizontal="left" vertical="top" wrapText="1"/>
    </xf>
    <xf numFmtId="0" fontId="18" fillId="3" borderId="28" xfId="1" applyFont="1" applyFill="1" applyBorder="1" applyAlignment="1" applyProtection="1">
      <alignment horizontal="center" vertical="center" wrapText="1"/>
    </xf>
    <xf numFmtId="0" fontId="18" fillId="3" borderId="30" xfId="1" applyFont="1" applyFill="1" applyBorder="1" applyAlignment="1" applyProtection="1">
      <alignment horizontal="center" vertical="center" wrapText="1"/>
    </xf>
    <xf numFmtId="0" fontId="18" fillId="3" borderId="23" xfId="1" applyFont="1" applyFill="1" applyBorder="1" applyAlignment="1" applyProtection="1">
      <alignment horizontal="center" vertical="center" wrapText="1"/>
    </xf>
    <xf numFmtId="0" fontId="34" fillId="2" borderId="0" xfId="0" applyFont="1" applyFill="1" applyAlignment="1" applyProtection="1">
      <alignment horizontal="center" vertical="center"/>
    </xf>
    <xf numFmtId="14" fontId="19" fillId="4" borderId="27" xfId="0" applyNumberFormat="1" applyFont="1" applyFill="1" applyBorder="1" applyAlignment="1" applyProtection="1">
      <alignment horizontal="center" vertical="center" wrapText="1"/>
    </xf>
    <xf numFmtId="14" fontId="19" fillId="4" borderId="7" xfId="0" applyNumberFormat="1" applyFont="1" applyFill="1" applyBorder="1" applyAlignment="1" applyProtection="1">
      <alignment horizontal="center" vertical="center" wrapText="1"/>
    </xf>
    <xf numFmtId="0" fontId="14" fillId="0" borderId="0" xfId="0" applyFont="1" applyAlignment="1" applyProtection="1">
      <alignment horizontal="center" vertical="center"/>
    </xf>
    <xf numFmtId="0" fontId="34" fillId="0" borderId="0" xfId="0" applyFont="1" applyAlignment="1" applyProtection="1">
      <alignment horizontal="center" vertical="center"/>
    </xf>
    <xf numFmtId="14" fontId="19" fillId="4" borderId="28" xfId="0" quotePrefix="1" applyNumberFormat="1" applyFont="1" applyFill="1" applyBorder="1" applyAlignment="1" applyProtection="1">
      <alignment horizontal="center" vertical="center" wrapText="1"/>
    </xf>
    <xf numFmtId="0" fontId="19" fillId="4" borderId="30" xfId="0" applyFont="1" applyFill="1" applyBorder="1" applyAlignment="1" applyProtection="1">
      <alignment horizontal="center" vertical="center" wrapText="1"/>
    </xf>
    <xf numFmtId="0" fontId="17" fillId="2" borderId="79" xfId="4" applyFont="1" applyFill="1" applyBorder="1" applyAlignment="1" applyProtection="1">
      <alignment horizontal="left" vertical="center" indent="1"/>
    </xf>
    <xf numFmtId="0" fontId="17" fillId="2" borderId="80" xfId="4" applyFont="1" applyFill="1" applyBorder="1" applyAlignment="1" applyProtection="1">
      <alignment horizontal="left" vertical="center" indent="1"/>
    </xf>
    <xf numFmtId="0" fontId="17" fillId="2" borderId="49" xfId="4" applyFont="1" applyFill="1" applyBorder="1" applyAlignment="1" applyProtection="1">
      <alignment horizontal="left" vertical="center" wrapText="1" indent="1"/>
    </xf>
    <xf numFmtId="0" fontId="2" fillId="0" borderId="51" xfId="4" applyFont="1" applyBorder="1" applyAlignment="1" applyProtection="1">
      <alignment horizontal="left" vertical="center" wrapText="1" indent="1"/>
    </xf>
    <xf numFmtId="0" fontId="20" fillId="3" borderId="88" xfId="4" applyFont="1" applyFill="1" applyBorder="1" applyAlignment="1" applyProtection="1">
      <alignment horizontal="left" vertical="center" wrapText="1" indent="1"/>
    </xf>
    <xf numFmtId="0" fontId="20" fillId="3" borderId="23" xfId="4" applyFont="1" applyFill="1" applyBorder="1" applyAlignment="1" applyProtection="1">
      <alignment horizontal="left" vertical="center" wrapText="1" indent="1"/>
    </xf>
    <xf numFmtId="0" fontId="17" fillId="2" borderId="43" xfId="4" applyFont="1" applyFill="1" applyBorder="1" applyAlignment="1" applyProtection="1">
      <alignment horizontal="left" vertical="center" wrapText="1" indent="1"/>
    </xf>
    <xf numFmtId="0" fontId="2" fillId="0" borderId="26" xfId="4" applyFont="1" applyBorder="1" applyAlignment="1" applyProtection="1">
      <alignment horizontal="left" vertical="center" wrapText="1" indent="1"/>
    </xf>
    <xf numFmtId="0" fontId="20" fillId="3" borderId="43" xfId="4" applyFont="1" applyFill="1" applyBorder="1" applyAlignment="1" applyProtection="1">
      <alignment horizontal="left" vertical="center" wrapText="1" indent="1"/>
    </xf>
    <xf numFmtId="0" fontId="20" fillId="3" borderId="26" xfId="4" applyFont="1" applyFill="1" applyBorder="1" applyAlignment="1" applyProtection="1">
      <alignment horizontal="left" vertical="center" wrapText="1" indent="1"/>
    </xf>
    <xf numFmtId="0" fontId="17" fillId="2" borderId="66" xfId="4" applyFont="1" applyFill="1" applyBorder="1" applyAlignment="1" applyProtection="1">
      <alignment horizontal="center" vertical="center"/>
    </xf>
    <xf numFmtId="0" fontId="17" fillId="2" borderId="67" xfId="4" applyFont="1" applyFill="1" applyBorder="1" applyAlignment="1" applyProtection="1">
      <alignment horizontal="center" vertical="center"/>
    </xf>
    <xf numFmtId="0" fontId="17" fillId="2" borderId="68" xfId="4" applyFont="1" applyFill="1" applyBorder="1" applyAlignment="1" applyProtection="1">
      <alignment horizontal="center" vertical="center"/>
    </xf>
    <xf numFmtId="0" fontId="17" fillId="0" borderId="5" xfId="4" applyFont="1" applyBorder="1" applyAlignment="1" applyProtection="1">
      <alignment horizontal="center" vertical="center"/>
    </xf>
    <xf numFmtId="0" fontId="17" fillId="0" borderId="26" xfId="4" applyFont="1" applyBorder="1" applyAlignment="1" applyProtection="1">
      <alignment horizontal="center" vertical="center"/>
    </xf>
    <xf numFmtId="0" fontId="19" fillId="3" borderId="27" xfId="6" quotePrefix="1" applyFont="1" applyFill="1" applyBorder="1" applyAlignment="1" applyProtection="1">
      <alignment horizontal="center" vertical="center" wrapText="1"/>
    </xf>
    <xf numFmtId="0" fontId="19" fillId="3" borderId="41" xfId="6" applyFont="1" applyFill="1" applyBorder="1" applyAlignment="1" applyProtection="1">
      <alignment horizontal="center" vertical="center" wrapText="1"/>
    </xf>
    <xf numFmtId="0" fontId="46" fillId="3" borderId="29" xfId="4" applyFont="1" applyFill="1" applyBorder="1" applyAlignment="1" applyProtection="1">
      <alignment horizontal="center" vertical="center" wrapText="1"/>
    </xf>
    <xf numFmtId="0" fontId="46" fillId="3" borderId="20" xfId="4" applyFont="1" applyFill="1" applyBorder="1" applyAlignment="1" applyProtection="1">
      <alignment horizontal="center" vertical="center" wrapText="1"/>
    </xf>
    <xf numFmtId="0" fontId="46" fillId="3" borderId="37" xfId="4" applyFont="1" applyFill="1" applyBorder="1" applyAlignment="1" applyProtection="1">
      <alignment horizontal="center" vertical="center" wrapText="1"/>
    </xf>
    <xf numFmtId="0" fontId="46" fillId="3" borderId="24" xfId="4" applyFont="1" applyFill="1" applyBorder="1" applyAlignment="1" applyProtection="1">
      <alignment horizontal="center" vertical="center" wrapText="1"/>
    </xf>
    <xf numFmtId="0" fontId="46" fillId="3" borderId="43" xfId="4" applyFont="1" applyFill="1" applyBorder="1" applyAlignment="1" applyProtection="1">
      <alignment horizontal="center" vertical="center" wrapText="1"/>
    </xf>
    <xf numFmtId="0" fontId="46" fillId="3" borderId="26" xfId="4" applyFont="1" applyFill="1" applyBorder="1" applyAlignment="1" applyProtection="1">
      <alignment horizontal="center" vertical="center" wrapText="1"/>
    </xf>
    <xf numFmtId="0" fontId="20" fillId="3" borderId="29" xfId="4" applyFont="1" applyFill="1" applyBorder="1" applyAlignment="1" applyProtection="1">
      <alignment horizontal="center" vertical="center" wrapText="1"/>
    </xf>
    <xf numFmtId="0" fontId="20" fillId="3" borderId="37" xfId="4" applyFont="1" applyFill="1" applyBorder="1" applyAlignment="1" applyProtection="1">
      <alignment horizontal="center" vertical="center" wrapText="1"/>
    </xf>
    <xf numFmtId="0" fontId="20" fillId="3" borderId="20" xfId="4" applyFont="1" applyFill="1" applyBorder="1" applyAlignment="1" applyProtection="1">
      <alignment horizontal="center" vertical="center" wrapText="1"/>
    </xf>
    <xf numFmtId="0" fontId="20" fillId="3" borderId="24" xfId="4" applyFont="1" applyFill="1" applyBorder="1" applyAlignment="1" applyProtection="1">
      <alignment horizontal="center" vertical="center" wrapText="1"/>
    </xf>
    <xf numFmtId="0" fontId="19" fillId="3" borderId="8" xfId="6" applyFont="1" applyFill="1" applyBorder="1" applyAlignment="1" applyProtection="1">
      <alignment horizontal="center" vertical="center" wrapText="1"/>
    </xf>
    <xf numFmtId="0" fontId="19" fillId="3" borderId="9" xfId="6" applyFont="1" applyFill="1" applyBorder="1" applyAlignment="1" applyProtection="1">
      <alignment horizontal="center" vertical="center" wrapText="1"/>
    </xf>
    <xf numFmtId="0" fontId="19" fillId="3" borderId="69" xfId="6" applyFont="1" applyFill="1" applyBorder="1" applyAlignment="1" applyProtection="1">
      <alignment horizontal="center" vertical="center" wrapText="1"/>
    </xf>
    <xf numFmtId="0" fontId="19" fillId="3" borderId="10" xfId="6" applyFont="1" applyFill="1" applyBorder="1" applyAlignment="1" applyProtection="1">
      <alignment horizontal="center" vertical="center" wrapText="1"/>
    </xf>
    <xf numFmtId="0" fontId="20" fillId="3" borderId="28" xfId="4" applyFont="1" applyFill="1" applyBorder="1" applyAlignment="1" applyProtection="1">
      <alignment horizontal="left" vertical="center" wrapText="1" indent="1"/>
    </xf>
    <xf numFmtId="0" fontId="20" fillId="3" borderId="81" xfId="4" applyFont="1" applyFill="1" applyBorder="1" applyAlignment="1" applyProtection="1">
      <alignment horizontal="left" vertical="center" wrapText="1" indent="1"/>
    </xf>
    <xf numFmtId="0" fontId="20" fillId="3" borderId="37" xfId="4" applyFont="1" applyFill="1" applyBorder="1" applyAlignment="1" applyProtection="1">
      <alignment horizontal="left" vertical="center" wrapText="1" indent="1"/>
    </xf>
    <xf numFmtId="0" fontId="20" fillId="3" borderId="24" xfId="4" applyFont="1" applyFill="1" applyBorder="1" applyAlignment="1" applyProtection="1">
      <alignment horizontal="left" vertical="center" wrapText="1" indent="1"/>
    </xf>
    <xf numFmtId="0" fontId="17" fillId="2" borderId="55" xfId="4" applyFont="1" applyFill="1" applyBorder="1" applyAlignment="1" applyProtection="1">
      <alignment horizontal="center" vertical="center" wrapText="1"/>
    </xf>
    <xf numFmtId="0" fontId="17" fillId="2" borderId="56" xfId="4" applyFont="1" applyFill="1" applyBorder="1" applyAlignment="1" applyProtection="1">
      <alignment horizontal="center" vertical="center" wrapText="1"/>
    </xf>
    <xf numFmtId="0" fontId="17" fillId="2" borderId="57" xfId="4" applyFont="1" applyFill="1" applyBorder="1" applyAlignment="1" applyProtection="1">
      <alignment horizontal="center" vertical="center" wrapText="1"/>
    </xf>
    <xf numFmtId="0" fontId="17" fillId="2" borderId="55" xfId="4" applyFont="1" applyFill="1" applyBorder="1" applyAlignment="1" applyProtection="1">
      <alignment horizontal="center" vertical="center"/>
    </xf>
    <xf numFmtId="0" fontId="17" fillId="2" borderId="56" xfId="4" applyFont="1" applyFill="1" applyBorder="1" applyAlignment="1" applyProtection="1">
      <alignment horizontal="center" vertical="center"/>
    </xf>
    <xf numFmtId="0" fontId="17" fillId="2" borderId="57" xfId="4" applyFont="1" applyFill="1" applyBorder="1" applyAlignment="1" applyProtection="1">
      <alignment horizontal="center" vertical="center"/>
    </xf>
    <xf numFmtId="0" fontId="17" fillId="2" borderId="49" xfId="4" applyFont="1" applyFill="1" applyBorder="1" applyAlignment="1" applyProtection="1">
      <alignment horizontal="center" vertical="center"/>
    </xf>
    <xf numFmtId="0" fontId="17" fillId="2" borderId="50" xfId="4" applyFont="1" applyFill="1" applyBorder="1" applyAlignment="1" applyProtection="1">
      <alignment horizontal="center" vertical="center"/>
    </xf>
    <xf numFmtId="0" fontId="17" fillId="2" borderId="51" xfId="4" applyFont="1" applyFill="1" applyBorder="1" applyAlignment="1" applyProtection="1">
      <alignment horizontal="center" vertical="center"/>
    </xf>
    <xf numFmtId="0" fontId="46" fillId="3" borderId="4" xfId="4" applyFont="1" applyFill="1" applyBorder="1" applyAlignment="1" applyProtection="1">
      <alignment horizontal="center" vertical="center" wrapText="1"/>
    </xf>
    <xf numFmtId="0" fontId="46" fillId="3" borderId="0" xfId="4" applyFont="1" applyFill="1" applyBorder="1" applyAlignment="1" applyProtection="1">
      <alignment horizontal="center" vertical="center" wrapText="1"/>
    </xf>
    <xf numFmtId="0" fontId="19" fillId="3" borderId="29" xfId="4" applyFont="1" applyFill="1" applyBorder="1" applyAlignment="1" applyProtection="1">
      <alignment horizontal="center" vertical="center" wrapText="1"/>
    </xf>
    <xf numFmtId="0" fontId="19" fillId="3" borderId="20" xfId="4" applyFont="1" applyFill="1" applyBorder="1" applyAlignment="1" applyProtection="1">
      <alignment horizontal="center" vertical="center" wrapText="1"/>
    </xf>
    <xf numFmtId="0" fontId="19" fillId="3" borderId="42" xfId="4" applyFont="1" applyFill="1" applyBorder="1" applyAlignment="1" applyProtection="1">
      <alignment horizontal="center" vertical="center" wrapText="1"/>
    </xf>
    <xf numFmtId="0" fontId="19" fillId="3" borderId="21" xfId="4" applyFont="1" applyFill="1" applyBorder="1" applyAlignment="1" applyProtection="1">
      <alignment horizontal="center" vertical="center" wrapText="1"/>
    </xf>
    <xf numFmtId="0" fontId="19" fillId="3" borderId="9" xfId="4" applyFont="1" applyFill="1" applyBorder="1" applyAlignment="1" applyProtection="1">
      <alignment horizontal="center" vertical="center" wrapText="1"/>
    </xf>
    <xf numFmtId="0" fontId="19" fillId="3" borderId="10" xfId="4" applyFont="1" applyFill="1" applyBorder="1" applyAlignment="1" applyProtection="1">
      <alignment horizontal="center" vertical="center" wrapText="1"/>
    </xf>
    <xf numFmtId="0" fontId="19" fillId="3" borderId="43" xfId="4" applyFont="1" applyFill="1" applyBorder="1" applyAlignment="1" applyProtection="1">
      <alignment horizontal="left" vertical="center" wrapText="1" indent="1"/>
    </xf>
    <xf numFmtId="0" fontId="19" fillId="3" borderId="26" xfId="4" applyFont="1" applyFill="1" applyBorder="1" applyAlignment="1" applyProtection="1">
      <alignment horizontal="left" vertical="center" wrapText="1" indent="1"/>
    </xf>
    <xf numFmtId="0" fontId="12" fillId="2" borderId="0" xfId="5" applyFont="1" applyFill="1" applyAlignment="1" applyProtection="1">
      <alignment horizontal="center" vertical="center" wrapText="1"/>
    </xf>
    <xf numFmtId="0" fontId="14" fillId="0" borderId="0" xfId="6" applyFont="1" applyAlignment="1" applyProtection="1">
      <alignment horizontal="center" vertical="center"/>
    </xf>
    <xf numFmtId="0" fontId="34" fillId="0" borderId="0" xfId="4" applyFont="1" applyAlignment="1" applyProtection="1">
      <alignment horizontal="center" vertical="center"/>
    </xf>
    <xf numFmtId="0" fontId="19" fillId="3" borderId="27" xfId="4" quotePrefix="1" applyFont="1" applyFill="1" applyBorder="1" applyAlignment="1" applyProtection="1">
      <alignment horizontal="center" vertical="center" wrapText="1"/>
    </xf>
    <xf numFmtId="0" fontId="19" fillId="3" borderId="41" xfId="4" applyFont="1" applyFill="1" applyBorder="1" applyAlignment="1" applyProtection="1">
      <alignment horizontal="center" vertical="center" wrapText="1"/>
    </xf>
    <xf numFmtId="0" fontId="51" fillId="3" borderId="27" xfId="7" applyFont="1" applyFill="1" applyBorder="1" applyAlignment="1" applyProtection="1">
      <alignment horizontal="center" vertical="center" wrapText="1"/>
    </xf>
    <xf numFmtId="0" fontId="51" fillId="3" borderId="7" xfId="7" applyFont="1" applyFill="1" applyBorder="1" applyAlignment="1" applyProtection="1">
      <alignment horizontal="center" vertical="center" wrapText="1"/>
    </xf>
    <xf numFmtId="0" fontId="51" fillId="3" borderId="27" xfId="7" applyFont="1" applyFill="1" applyBorder="1" applyAlignment="1" applyProtection="1">
      <alignment horizontal="left" vertical="center" wrapText="1"/>
    </xf>
    <xf numFmtId="0" fontId="51" fillId="3" borderId="7" xfId="7" applyFont="1" applyFill="1" applyBorder="1" applyAlignment="1" applyProtection="1">
      <alignment horizontal="left" vertical="center" wrapText="1"/>
    </xf>
    <xf numFmtId="0" fontId="51" fillId="3" borderId="43" xfId="7" applyFont="1" applyFill="1" applyBorder="1" applyAlignment="1" applyProtection="1">
      <alignment horizontal="left" vertical="center" wrapText="1"/>
    </xf>
    <xf numFmtId="0" fontId="51" fillId="3" borderId="26" xfId="7" applyFont="1" applyFill="1" applyBorder="1" applyAlignment="1" applyProtection="1">
      <alignment horizontal="left" vertical="center" wrapText="1"/>
    </xf>
    <xf numFmtId="0" fontId="17" fillId="2" borderId="5" xfId="7" applyFont="1" applyFill="1" applyBorder="1" applyAlignment="1" applyProtection="1">
      <alignment horizontal="center" vertical="center"/>
    </xf>
    <xf numFmtId="0" fontId="51" fillId="3" borderId="29" xfId="7" applyFont="1" applyFill="1" applyBorder="1" applyAlignment="1" applyProtection="1">
      <alignment horizontal="center" vertical="center" wrapText="1"/>
    </xf>
    <xf numFmtId="0" fontId="51" fillId="3" borderId="20" xfId="7" applyFont="1" applyFill="1" applyBorder="1" applyAlignment="1" applyProtection="1">
      <alignment horizontal="center" vertical="center" wrapText="1"/>
    </xf>
    <xf numFmtId="0" fontId="51" fillId="3" borderId="43" xfId="7" applyFont="1" applyFill="1" applyBorder="1" applyAlignment="1" applyProtection="1">
      <alignment horizontal="center" vertical="center" wrapText="1"/>
    </xf>
    <xf numFmtId="0" fontId="51" fillId="3" borderId="26" xfId="7" applyFont="1" applyFill="1" applyBorder="1" applyAlignment="1" applyProtection="1">
      <alignment horizontal="center" vertical="center" wrapText="1"/>
    </xf>
    <xf numFmtId="0" fontId="49" fillId="3" borderId="27" xfId="6" applyFont="1" applyFill="1" applyBorder="1" applyAlignment="1" applyProtection="1">
      <alignment horizontal="center" vertical="center" wrapText="1"/>
    </xf>
    <xf numFmtId="0" fontId="49" fillId="3" borderId="7" xfId="6" applyFont="1" applyFill="1" applyBorder="1" applyAlignment="1" applyProtection="1">
      <alignment horizontal="center" vertical="center" wrapText="1"/>
    </xf>
    <xf numFmtId="0" fontId="51" fillId="3" borderId="34" xfId="7" applyFont="1" applyFill="1" applyBorder="1" applyAlignment="1" applyProtection="1">
      <alignment horizontal="center" vertical="center" wrapText="1"/>
    </xf>
    <xf numFmtId="0" fontId="51" fillId="3" borderId="15" xfId="7" applyFont="1" applyFill="1" applyBorder="1" applyAlignment="1" applyProtection="1">
      <alignment horizontal="center" vertical="center" wrapText="1"/>
    </xf>
    <xf numFmtId="0" fontId="51" fillId="3" borderId="30" xfId="7" applyFont="1" applyFill="1" applyBorder="1" applyAlignment="1" applyProtection="1">
      <alignment horizontal="center" vertical="center" wrapText="1"/>
    </xf>
    <xf numFmtId="0" fontId="51" fillId="3" borderId="81" xfId="7" applyFont="1" applyFill="1" applyBorder="1" applyAlignment="1" applyProtection="1">
      <alignment horizontal="center" vertical="center" wrapText="1"/>
    </xf>
    <xf numFmtId="0" fontId="51" fillId="3" borderId="37" xfId="7" applyFont="1" applyFill="1" applyBorder="1" applyAlignment="1" applyProtection="1">
      <alignment horizontal="left" vertical="center" wrapText="1"/>
    </xf>
    <xf numFmtId="0" fontId="51" fillId="3" borderId="24" xfId="7" applyFont="1" applyFill="1" applyBorder="1" applyAlignment="1" applyProtection="1">
      <alignment horizontal="left" vertical="center" wrapText="1"/>
    </xf>
    <xf numFmtId="0" fontId="12" fillId="2" borderId="0" xfId="8" applyFont="1" applyFill="1" applyAlignment="1" applyProtection="1">
      <alignment horizontal="center" vertical="center" wrapText="1"/>
    </xf>
    <xf numFmtId="0" fontId="14" fillId="2" borderId="0" xfId="6" applyFont="1" applyFill="1" applyAlignment="1" applyProtection="1">
      <alignment horizontal="center" vertical="center"/>
    </xf>
    <xf numFmtId="0" fontId="34" fillId="2" borderId="0" xfId="7" applyFont="1" applyFill="1" applyAlignment="1" applyProtection="1">
      <alignment horizontal="center" vertical="center"/>
    </xf>
    <xf numFmtId="0" fontId="49" fillId="3" borderId="29" xfId="7" applyFont="1" applyFill="1" applyBorder="1" applyAlignment="1" applyProtection="1">
      <alignment horizontal="center" vertical="center" wrapText="1"/>
    </xf>
    <xf numFmtId="0" fontId="49" fillId="3" borderId="20" xfId="7" applyFont="1" applyFill="1" applyBorder="1" applyAlignment="1" applyProtection="1">
      <alignment horizontal="center" vertical="center" wrapText="1"/>
    </xf>
    <xf numFmtId="0" fontId="49" fillId="3" borderId="27" xfId="7" applyFont="1" applyFill="1" applyBorder="1" applyAlignment="1" applyProtection="1">
      <alignment horizontal="center" vertical="center" wrapText="1"/>
    </xf>
    <xf numFmtId="0" fontId="49" fillId="3" borderId="7" xfId="7" applyFont="1" applyFill="1" applyBorder="1" applyAlignment="1" applyProtection="1">
      <alignment horizontal="center" vertical="center" wrapText="1"/>
    </xf>
    <xf numFmtId="0" fontId="49" fillId="3" borderId="43" xfId="7" applyFont="1" applyFill="1" applyBorder="1" applyAlignment="1" applyProtection="1">
      <alignment horizontal="left" vertical="center" wrapText="1" indent="1"/>
    </xf>
    <xf numFmtId="0" fontId="49" fillId="3" borderId="26" xfId="7" applyFont="1" applyFill="1" applyBorder="1" applyAlignment="1" applyProtection="1">
      <alignment horizontal="left" vertical="center" wrapText="1" indent="1"/>
    </xf>
    <xf numFmtId="0" fontId="51" fillId="3" borderId="29" xfId="7" applyFont="1" applyFill="1" applyBorder="1" applyAlignment="1" applyProtection="1">
      <alignment horizontal="left" vertical="center" wrapText="1"/>
    </xf>
    <xf numFmtId="0" fontId="51" fillId="3" borderId="20" xfId="7" applyFont="1" applyFill="1" applyBorder="1" applyAlignment="1" applyProtection="1">
      <alignment horizontal="left" vertical="center" wrapText="1"/>
    </xf>
    <xf numFmtId="0" fontId="19" fillId="4" borderId="27" xfId="9" applyFont="1" applyFill="1" applyBorder="1" applyAlignment="1" applyProtection="1">
      <alignment horizontal="center" vertical="center" wrapText="1"/>
    </xf>
    <xf numFmtId="0" fontId="19" fillId="4" borderId="41" xfId="9" applyFont="1" applyFill="1" applyBorder="1" applyAlignment="1" applyProtection="1">
      <alignment horizontal="center" vertical="center" wrapText="1"/>
    </xf>
    <xf numFmtId="0" fontId="19" fillId="4" borderId="7" xfId="9" applyFont="1" applyFill="1" applyBorder="1" applyAlignment="1" applyProtection="1">
      <alignment horizontal="center" vertical="center" wrapText="1"/>
    </xf>
    <xf numFmtId="0" fontId="19" fillId="6" borderId="99" xfId="10" quotePrefix="1" applyFont="1" applyFill="1" applyBorder="1" applyAlignment="1" applyProtection="1">
      <alignment horizontal="center" vertical="center" wrapText="1"/>
    </xf>
    <xf numFmtId="0" fontId="19" fillId="6" borderId="22" xfId="10" quotePrefix="1" applyFont="1" applyFill="1" applyBorder="1" applyAlignment="1" applyProtection="1">
      <alignment horizontal="center" vertical="center" wrapText="1"/>
    </xf>
    <xf numFmtId="0" fontId="19" fillId="6" borderId="18" xfId="0" applyFont="1" applyFill="1" applyBorder="1" applyAlignment="1" applyProtection="1">
      <alignment horizontal="center" vertical="center" wrapText="1"/>
    </xf>
    <xf numFmtId="0" fontId="19" fillId="6" borderId="97" xfId="0" applyFont="1" applyFill="1" applyBorder="1" applyAlignment="1" applyProtection="1">
      <alignment horizontal="center" vertical="center" wrapText="1"/>
    </xf>
    <xf numFmtId="0" fontId="19" fillId="6" borderId="69" xfId="0" applyFont="1" applyFill="1" applyBorder="1" applyAlignment="1" applyProtection="1">
      <alignment horizontal="center" vertical="center" wrapText="1"/>
    </xf>
    <xf numFmtId="0" fontId="19" fillId="6" borderId="9" xfId="0" applyFont="1" applyFill="1" applyBorder="1" applyAlignment="1" applyProtection="1">
      <alignment horizontal="center" vertical="center" wrapText="1"/>
    </xf>
    <xf numFmtId="0" fontId="19" fillId="6" borderId="98" xfId="0" applyFont="1" applyFill="1" applyBorder="1" applyAlignment="1" applyProtection="1">
      <alignment horizontal="center" vertical="center" wrapText="1"/>
    </xf>
    <xf numFmtId="0" fontId="19" fillId="4" borderId="29" xfId="9" applyFont="1" applyFill="1" applyBorder="1" applyAlignment="1" applyProtection="1">
      <alignment horizontal="center" vertical="center" wrapText="1"/>
    </xf>
    <xf numFmtId="0" fontId="19" fillId="4" borderId="43" xfId="9" applyFont="1" applyFill="1" applyBorder="1" applyAlignment="1" applyProtection="1">
      <alignment horizontal="center" vertical="center" wrapText="1"/>
    </xf>
    <xf numFmtId="0" fontId="34" fillId="0" borderId="0" xfId="0" applyFont="1" applyAlignment="1" applyProtection="1">
      <alignment horizontal="center"/>
    </xf>
    <xf numFmtId="14" fontId="19" fillId="4" borderId="27" xfId="9" applyNumberFormat="1" applyFont="1" applyFill="1" applyBorder="1" applyAlignment="1" applyProtection="1">
      <alignment horizontal="center" vertical="center" wrapText="1"/>
    </xf>
    <xf numFmtId="14" fontId="19" fillId="4" borderId="7" xfId="9" applyNumberFormat="1" applyFont="1" applyFill="1" applyBorder="1" applyAlignment="1" applyProtection="1">
      <alignment horizontal="center" vertical="center" wrapText="1"/>
    </xf>
    <xf numFmtId="0" fontId="19" fillId="4" borderId="27" xfId="0" applyFont="1" applyFill="1" applyBorder="1" applyAlignment="1" applyProtection="1">
      <alignment horizontal="center"/>
    </xf>
    <xf numFmtId="0" fontId="19" fillId="4" borderId="41" xfId="0" applyFont="1" applyFill="1" applyBorder="1" applyAlignment="1" applyProtection="1">
      <alignment horizontal="center"/>
    </xf>
    <xf numFmtId="0" fontId="19" fillId="4" borderId="7" xfId="0" applyFont="1" applyFill="1" applyBorder="1" applyAlignment="1" applyProtection="1">
      <alignment horizontal="center"/>
    </xf>
    <xf numFmtId="0" fontId="19" fillId="3" borderId="101" xfId="5" applyFont="1" applyFill="1" applyBorder="1" applyAlignment="1" applyProtection="1">
      <alignment horizontal="center" vertical="center" wrapText="1"/>
    </xf>
    <xf numFmtId="0" fontId="19" fillId="3" borderId="110" xfId="5" applyFont="1" applyFill="1" applyBorder="1" applyAlignment="1" applyProtection="1">
      <alignment horizontal="center" vertical="center" wrapText="1"/>
    </xf>
    <xf numFmtId="0" fontId="19" fillId="3" borderId="99" xfId="11" applyFont="1" applyFill="1" applyBorder="1" applyAlignment="1" applyProtection="1">
      <alignment horizontal="center" vertical="center" wrapText="1"/>
    </xf>
    <xf numFmtId="0" fontId="19" fillId="3" borderId="22" xfId="11" applyFont="1" applyFill="1" applyBorder="1" applyAlignment="1" applyProtection="1">
      <alignment horizontal="center" vertical="center" wrapText="1"/>
    </xf>
    <xf numFmtId="0" fontId="59" fillId="2" borderId="28" xfId="5" applyFont="1" applyFill="1" applyBorder="1" applyAlignment="1" applyProtection="1">
      <alignment horizontal="center" vertical="center" wrapText="1"/>
    </xf>
    <xf numFmtId="0" fontId="59" fillId="2" borderId="30" xfId="5" applyFont="1" applyFill="1" applyBorder="1" applyAlignment="1" applyProtection="1">
      <alignment horizontal="center" vertical="center" wrapText="1"/>
    </xf>
    <xf numFmtId="0" fontId="59" fillId="2" borderId="23" xfId="5" applyFont="1" applyFill="1" applyBorder="1" applyAlignment="1" applyProtection="1">
      <alignment horizontal="center" vertical="center" wrapText="1"/>
    </xf>
    <xf numFmtId="0" fontId="19" fillId="3" borderId="29" xfId="11" applyFont="1" applyFill="1" applyBorder="1" applyAlignment="1" applyProtection="1">
      <alignment horizontal="center" vertical="center" wrapText="1"/>
    </xf>
    <xf numFmtId="0" fontId="19" fillId="3" borderId="43" xfId="11" applyFont="1" applyFill="1" applyBorder="1" applyAlignment="1" applyProtection="1">
      <alignment horizontal="center" vertical="center" wrapText="1"/>
    </xf>
    <xf numFmtId="0" fontId="19" fillId="3" borderId="101" xfId="11" applyFont="1" applyFill="1" applyBorder="1" applyAlignment="1" applyProtection="1">
      <alignment horizontal="center" vertical="center" wrapText="1"/>
    </xf>
    <xf numFmtId="0" fontId="19" fillId="3" borderId="110" xfId="11" applyFont="1" applyFill="1" applyBorder="1" applyAlignment="1" applyProtection="1">
      <alignment horizontal="center" vertical="center" wrapText="1"/>
    </xf>
    <xf numFmtId="164" fontId="18" fillId="4" borderId="27" xfId="1" applyNumberFormat="1" applyFont="1" applyFill="1" applyBorder="1" applyAlignment="1" applyProtection="1">
      <alignment horizontal="center" vertical="center" wrapText="1"/>
    </xf>
    <xf numFmtId="164" fontId="18" fillId="4" borderId="41" xfId="1" applyNumberFormat="1" applyFont="1" applyFill="1" applyBorder="1" applyAlignment="1" applyProtection="1">
      <alignment horizontal="center" vertical="center" wrapText="1"/>
    </xf>
    <xf numFmtId="164" fontId="18" fillId="4" borderId="7" xfId="1" applyNumberFormat="1" applyFont="1" applyFill="1" applyBorder="1" applyAlignment="1" applyProtection="1">
      <alignment horizontal="center" vertical="center" wrapText="1"/>
    </xf>
    <xf numFmtId="0" fontId="19" fillId="3" borderId="106" xfId="11" applyFont="1" applyFill="1" applyBorder="1" applyAlignment="1" applyProtection="1">
      <alignment horizontal="center" vertical="center" wrapText="1"/>
    </xf>
    <xf numFmtId="0" fontId="19" fillId="3" borderId="107" xfId="11" applyFont="1" applyFill="1" applyBorder="1" applyAlignment="1" applyProtection="1">
      <alignment horizontal="center" vertical="center" wrapText="1"/>
    </xf>
    <xf numFmtId="0" fontId="19" fillId="3" borderId="106" xfId="5" applyFont="1" applyFill="1" applyBorder="1" applyAlignment="1" applyProtection="1">
      <alignment horizontal="center" vertical="center" wrapText="1"/>
    </xf>
    <xf numFmtId="0" fontId="19" fillId="3" borderId="107" xfId="5" applyFont="1" applyFill="1" applyBorder="1" applyAlignment="1" applyProtection="1">
      <alignment horizontal="center" vertical="center" wrapText="1"/>
    </xf>
    <xf numFmtId="0" fontId="19" fillId="3" borderId="20" xfId="5" applyFont="1" applyFill="1" applyBorder="1" applyAlignment="1" applyProtection="1">
      <alignment horizontal="center" vertical="center" wrapText="1"/>
    </xf>
    <xf numFmtId="0" fontId="19" fillId="3" borderId="26" xfId="5" applyFont="1" applyFill="1" applyBorder="1" applyAlignment="1" applyProtection="1">
      <alignment horizontal="center" vertical="center" wrapText="1"/>
    </xf>
    <xf numFmtId="0" fontId="60" fillId="0" borderId="0" xfId="6" applyFont="1" applyAlignment="1" applyProtection="1">
      <alignment horizontal="center" vertical="center" wrapText="1"/>
    </xf>
    <xf numFmtId="0" fontId="61" fillId="0" borderId="0" xfId="6" applyFont="1" applyAlignment="1" applyProtection="1">
      <alignment horizontal="center" vertical="center" wrapText="1"/>
    </xf>
    <xf numFmtId="0" fontId="19" fillId="3" borderId="42" xfId="5" applyFont="1" applyFill="1" applyBorder="1" applyAlignment="1" applyProtection="1">
      <alignment horizontal="center" vertical="center"/>
    </xf>
    <xf numFmtId="0" fontId="19" fillId="3" borderId="99" xfId="5" applyFont="1" applyFill="1" applyBorder="1" applyAlignment="1" applyProtection="1">
      <alignment horizontal="center" vertical="center"/>
    </xf>
    <xf numFmtId="0" fontId="19" fillId="3" borderId="28" xfId="5" applyFont="1" applyFill="1" applyBorder="1" applyAlignment="1" applyProtection="1">
      <alignment horizontal="center" vertical="center" wrapText="1"/>
    </xf>
    <xf numFmtId="0" fontId="19" fillId="3" borderId="23" xfId="5" applyFont="1" applyFill="1" applyBorder="1" applyAlignment="1" applyProtection="1">
      <alignment horizontal="center" vertical="center" wrapText="1"/>
    </xf>
    <xf numFmtId="0" fontId="19" fillId="3" borderId="20" xfId="11" applyFont="1" applyFill="1" applyBorder="1" applyAlignment="1" applyProtection="1">
      <alignment horizontal="center" vertical="center" wrapText="1"/>
    </xf>
    <xf numFmtId="0" fontId="19" fillId="3" borderId="28" xfId="11" applyFont="1" applyFill="1" applyBorder="1" applyAlignment="1" applyProtection="1">
      <alignment horizontal="center" vertical="center" wrapText="1"/>
    </xf>
    <xf numFmtId="0" fontId="19" fillId="3" borderId="23" xfId="11" applyFont="1" applyFill="1" applyBorder="1" applyAlignment="1" applyProtection="1">
      <alignment horizontal="center" vertical="center" wrapText="1"/>
    </xf>
    <xf numFmtId="3" fontId="71" fillId="2" borderId="28" xfId="0" applyNumberFormat="1" applyFont="1" applyFill="1" applyBorder="1" applyAlignment="1" applyProtection="1">
      <alignment horizontal="center" vertical="center" wrapText="1"/>
    </xf>
    <xf numFmtId="3" fontId="71" fillId="2" borderId="30" xfId="0" applyNumberFormat="1" applyFont="1" applyFill="1" applyBorder="1" applyAlignment="1" applyProtection="1">
      <alignment horizontal="center" vertical="center" wrapText="1"/>
    </xf>
    <xf numFmtId="3" fontId="71" fillId="2" borderId="23" xfId="0" applyNumberFormat="1" applyFont="1" applyFill="1" applyBorder="1" applyAlignment="1" applyProtection="1">
      <alignment horizontal="center" vertical="center" wrapText="1"/>
    </xf>
    <xf numFmtId="3" fontId="21" fillId="2" borderId="0" xfId="6" applyNumberFormat="1" applyFont="1" applyFill="1" applyBorder="1" applyAlignment="1" applyProtection="1">
      <alignment horizontal="left" vertical="center" wrapText="1"/>
    </xf>
    <xf numFmtId="0" fontId="19" fillId="4" borderId="29" xfId="0" applyFont="1" applyFill="1" applyBorder="1" applyAlignment="1" applyProtection="1">
      <alignment horizontal="center" vertical="center" wrapText="1"/>
    </xf>
    <xf numFmtId="0" fontId="31" fillId="4" borderId="37" xfId="0" applyFont="1" applyFill="1" applyBorder="1" applyAlignment="1" applyProtection="1">
      <alignment wrapText="1"/>
    </xf>
    <xf numFmtId="0" fontId="31" fillId="4" borderId="43" xfId="0" applyFont="1" applyFill="1" applyBorder="1" applyAlignment="1" applyProtection="1">
      <alignment wrapText="1"/>
    </xf>
    <xf numFmtId="0" fontId="19" fillId="4" borderId="28" xfId="0" applyFont="1" applyFill="1" applyBorder="1" applyAlignment="1" applyProtection="1">
      <alignment horizontal="center" vertical="center" wrapText="1"/>
    </xf>
    <xf numFmtId="0" fontId="31" fillId="4" borderId="30" xfId="0" applyFont="1" applyFill="1" applyBorder="1" applyAlignment="1" applyProtection="1">
      <alignment wrapText="1"/>
    </xf>
    <xf numFmtId="0" fontId="31" fillId="4" borderId="23" xfId="0" applyFont="1" applyFill="1" applyBorder="1" applyAlignment="1" applyProtection="1">
      <alignment wrapText="1"/>
    </xf>
    <xf numFmtId="0" fontId="19" fillId="4" borderId="37" xfId="0" applyFont="1" applyFill="1" applyBorder="1" applyAlignment="1" applyProtection="1">
      <alignment horizontal="center" vertical="center" wrapText="1"/>
    </xf>
    <xf numFmtId="0" fontId="19" fillId="4" borderId="43" xfId="0" applyFont="1" applyFill="1" applyBorder="1" applyAlignment="1" applyProtection="1">
      <alignment horizontal="center" vertical="center" wrapText="1"/>
    </xf>
    <xf numFmtId="0" fontId="19" fillId="4" borderId="20" xfId="0" applyFont="1" applyFill="1" applyBorder="1" applyAlignment="1" applyProtection="1">
      <alignment horizontal="center" vertical="center" wrapText="1"/>
    </xf>
    <xf numFmtId="0" fontId="19" fillId="4" borderId="32" xfId="0" applyFont="1" applyFill="1" applyBorder="1" applyAlignment="1" applyProtection="1">
      <alignment horizontal="center" vertical="center" wrapText="1"/>
    </xf>
    <xf numFmtId="0" fontId="19" fillId="4" borderId="33" xfId="0" applyFont="1" applyFill="1" applyBorder="1" applyAlignment="1" applyProtection="1">
      <alignment horizontal="center" vertical="center" wrapText="1"/>
    </xf>
    <xf numFmtId="2" fontId="20" fillId="4" borderId="70" xfId="0" applyNumberFormat="1" applyFont="1" applyFill="1" applyBorder="1" applyAlignment="1" applyProtection="1">
      <alignment horizontal="center" vertical="center" wrapText="1"/>
    </xf>
    <xf numFmtId="0" fontId="31" fillId="4" borderId="107" xfId="0" applyFont="1" applyFill="1" applyBorder="1" applyAlignment="1" applyProtection="1">
      <alignment horizontal="center" vertical="center" wrapText="1"/>
    </xf>
    <xf numFmtId="2" fontId="20" fillId="4" borderId="71" xfId="0" applyNumberFormat="1" applyFont="1" applyFill="1" applyBorder="1" applyAlignment="1" applyProtection="1">
      <alignment horizontal="center" vertical="center" wrapText="1"/>
    </xf>
    <xf numFmtId="0" fontId="31" fillId="4" borderId="110" xfId="0" applyFont="1" applyFill="1" applyBorder="1" applyAlignment="1" applyProtection="1">
      <alignment horizontal="center" vertical="center" wrapText="1"/>
    </xf>
    <xf numFmtId="0" fontId="20" fillId="4" borderId="112" xfId="0" applyFont="1" applyFill="1" applyBorder="1" applyAlignment="1" applyProtection="1">
      <alignment horizontal="center" vertical="center" wrapText="1"/>
    </xf>
    <xf numFmtId="0" fontId="20" fillId="4" borderId="21" xfId="0" applyFont="1" applyFill="1" applyBorder="1" applyAlignment="1" applyProtection="1">
      <alignment horizontal="center" vertical="center" wrapText="1"/>
    </xf>
    <xf numFmtId="0" fontId="20" fillId="4" borderId="72" xfId="0" applyFont="1" applyFill="1" applyBorder="1" applyAlignment="1" applyProtection="1">
      <alignment horizontal="center" vertical="center" wrapText="1"/>
    </xf>
    <xf numFmtId="0" fontId="20" fillId="4" borderId="22" xfId="0" applyFont="1" applyFill="1" applyBorder="1" applyAlignment="1" applyProtection="1">
      <alignment horizontal="center" vertical="center" wrapText="1"/>
    </xf>
    <xf numFmtId="0" fontId="12"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34" fillId="0" borderId="5" xfId="0" applyFont="1" applyBorder="1" applyAlignment="1" applyProtection="1">
      <alignment horizontal="center" vertical="center"/>
    </xf>
    <xf numFmtId="0" fontId="69" fillId="4" borderId="27" xfId="0" applyFont="1" applyFill="1" applyBorder="1" applyAlignment="1" applyProtection="1">
      <alignment horizontal="center" vertical="center" wrapText="1"/>
    </xf>
    <xf numFmtId="0" fontId="69" fillId="4" borderId="41" xfId="0" applyFont="1" applyFill="1" applyBorder="1" applyAlignment="1" applyProtection="1">
      <alignment horizontal="center" vertical="center" wrapText="1"/>
    </xf>
    <xf numFmtId="0" fontId="69" fillId="4" borderId="7" xfId="0" applyFont="1" applyFill="1" applyBorder="1" applyAlignment="1" applyProtection="1">
      <alignment horizontal="center" vertical="center" wrapText="1"/>
    </xf>
    <xf numFmtId="0" fontId="19" fillId="4" borderId="24" xfId="0" applyFont="1" applyFill="1" applyBorder="1" applyAlignment="1" applyProtection="1">
      <alignment horizontal="center" vertical="center" wrapText="1"/>
    </xf>
    <xf numFmtId="0" fontId="19" fillId="4" borderId="26" xfId="0" applyFont="1" applyFill="1" applyBorder="1" applyAlignment="1" applyProtection="1">
      <alignment horizontal="center" vertical="center" wrapText="1"/>
    </xf>
    <xf numFmtId="0" fontId="19" fillId="4" borderId="99" xfId="0" applyFont="1" applyFill="1" applyBorder="1" applyAlignment="1" applyProtection="1">
      <alignment horizontal="center" vertical="center" wrapText="1"/>
    </xf>
    <xf numFmtId="0" fontId="19" fillId="4" borderId="103" xfId="0" applyFont="1" applyFill="1" applyBorder="1" applyAlignment="1" applyProtection="1">
      <alignment horizontal="center" vertical="center" wrapText="1"/>
    </xf>
    <xf numFmtId="0" fontId="19" fillId="4" borderId="22" xfId="0" applyFont="1" applyFill="1" applyBorder="1" applyAlignment="1" applyProtection="1">
      <alignment horizontal="center" vertical="center" wrapText="1"/>
    </xf>
    <xf numFmtId="0" fontId="19" fillId="6" borderId="72" xfId="15" applyFont="1" applyFill="1" applyBorder="1" applyAlignment="1" applyProtection="1">
      <alignment horizontal="center" vertical="center" wrapText="1"/>
    </xf>
    <xf numFmtId="0" fontId="19" fillId="6" borderId="22" xfId="15" applyFont="1" applyFill="1" applyBorder="1" applyAlignment="1" applyProtection="1">
      <alignment horizontal="center" vertical="center" wrapText="1"/>
    </xf>
    <xf numFmtId="0" fontId="17" fillId="2" borderId="0" xfId="15" applyFont="1" applyFill="1" applyBorder="1" applyAlignment="1" applyProtection="1">
      <alignment horizontal="left" vertical="center" wrapText="1"/>
    </xf>
    <xf numFmtId="0" fontId="19" fillId="6" borderId="28" xfId="15" applyFont="1" applyFill="1" applyBorder="1" applyAlignment="1" applyProtection="1">
      <alignment horizontal="center" vertical="center" wrapText="1"/>
    </xf>
    <xf numFmtId="0" fontId="19" fillId="6" borderId="30" xfId="15" applyFont="1" applyFill="1" applyBorder="1" applyAlignment="1" applyProtection="1">
      <alignment horizontal="center" vertical="center" wrapText="1"/>
    </xf>
    <xf numFmtId="0" fontId="19" fillId="6" borderId="23" xfId="15" applyFont="1" applyFill="1" applyBorder="1" applyAlignment="1" applyProtection="1">
      <alignment horizontal="center" vertical="center" wrapText="1"/>
    </xf>
    <xf numFmtId="0" fontId="74" fillId="6" borderId="37" xfId="15" applyFont="1" applyFill="1" applyBorder="1" applyAlignment="1" applyProtection="1">
      <alignment horizontal="center" vertical="top" wrapText="1"/>
    </xf>
    <xf numFmtId="0" fontId="19" fillId="6" borderId="43" xfId="15" applyFont="1" applyFill="1" applyBorder="1" applyAlignment="1" applyProtection="1">
      <alignment horizontal="center" vertical="top" wrapText="1"/>
    </xf>
    <xf numFmtId="0" fontId="19" fillId="6" borderId="70" xfId="15" applyFont="1" applyFill="1" applyBorder="1" applyAlignment="1" applyProtection="1">
      <alignment horizontal="center" vertical="center" wrapText="1"/>
    </xf>
    <xf numFmtId="0" fontId="19" fillId="6" borderId="107" xfId="15" applyFont="1" applyFill="1" applyBorder="1" applyAlignment="1" applyProtection="1">
      <alignment horizontal="center" vertical="center" wrapText="1"/>
    </xf>
    <xf numFmtId="0" fontId="19" fillId="6" borderId="71" xfId="15" applyFont="1" applyFill="1" applyBorder="1" applyAlignment="1" applyProtection="1">
      <alignment horizontal="center" vertical="center" wrapText="1"/>
    </xf>
    <xf numFmtId="0" fontId="19" fillId="6" borderId="35" xfId="15" applyFont="1" applyFill="1" applyBorder="1" applyAlignment="1" applyProtection="1">
      <alignment horizontal="center" vertical="center" wrapText="1"/>
    </xf>
    <xf numFmtId="0" fontId="19" fillId="6" borderId="112" xfId="15" applyFont="1" applyFill="1" applyBorder="1" applyAlignment="1" applyProtection="1">
      <alignment horizontal="center" vertical="center" wrapText="1"/>
    </xf>
    <xf numFmtId="0" fontId="19" fillId="6" borderId="21" xfId="15" applyFont="1" applyFill="1" applyBorder="1" applyAlignment="1" applyProtection="1">
      <alignment horizontal="center" vertical="center" wrapText="1"/>
    </xf>
    <xf numFmtId="0" fontId="19" fillId="6" borderId="29" xfId="15" applyFont="1" applyFill="1" applyBorder="1" applyAlignment="1" applyProtection="1">
      <alignment horizontal="center" vertical="center"/>
    </xf>
    <xf numFmtId="0" fontId="19" fillId="6" borderId="4" xfId="15" applyFont="1" applyFill="1" applyBorder="1" applyAlignment="1" applyProtection="1">
      <alignment horizontal="center" vertical="center"/>
    </xf>
    <xf numFmtId="0" fontId="19" fillId="6" borderId="20" xfId="15" applyFont="1" applyFill="1" applyBorder="1" applyAlignment="1" applyProtection="1">
      <alignment horizontal="center" vertical="center"/>
    </xf>
    <xf numFmtId="0" fontId="19" fillId="6" borderId="8" xfId="15" applyFont="1" applyFill="1" applyBorder="1" applyAlignment="1" applyProtection="1">
      <alignment horizontal="left" vertical="center" wrapText="1" indent="1"/>
    </xf>
    <xf numFmtId="0" fontId="19" fillId="6" borderId="10" xfId="15" applyFont="1" applyFill="1" applyBorder="1" applyAlignment="1" applyProtection="1">
      <alignment horizontal="left" vertical="center" wrapText="1" indent="1"/>
    </xf>
    <xf numFmtId="0" fontId="12" fillId="10" borderId="0" xfId="0" applyFont="1" applyFill="1" applyAlignment="1" applyProtection="1">
      <alignment horizontal="center" vertical="center"/>
    </xf>
    <xf numFmtId="0" fontId="60" fillId="10" borderId="0" xfId="0" applyFont="1" applyFill="1" applyAlignment="1" applyProtection="1">
      <alignment horizontal="center" vertical="center" wrapText="1"/>
    </xf>
    <xf numFmtId="0" fontId="34" fillId="10" borderId="0" xfId="0" applyFont="1" applyFill="1" applyAlignment="1" applyProtection="1">
      <alignment horizontal="center" vertical="center"/>
    </xf>
    <xf numFmtId="0" fontId="19" fillId="3" borderId="27" xfId="15" applyFont="1" applyFill="1" applyBorder="1" applyAlignment="1" applyProtection="1">
      <alignment horizontal="center" vertical="center"/>
    </xf>
    <xf numFmtId="0" fontId="19" fillId="3" borderId="41" xfId="15" applyFont="1" applyFill="1" applyBorder="1" applyAlignment="1" applyProtection="1">
      <alignment horizontal="center" vertical="center"/>
    </xf>
    <xf numFmtId="0" fontId="19" fillId="3" borderId="7" xfId="15" applyFont="1" applyFill="1" applyBorder="1" applyAlignment="1" applyProtection="1">
      <alignment horizontal="center" vertical="center"/>
    </xf>
    <xf numFmtId="0" fontId="19" fillId="3" borderId="24" xfId="11" applyFont="1" applyFill="1" applyBorder="1" applyAlignment="1" applyProtection="1">
      <alignment horizontal="center" vertical="center" wrapText="1"/>
    </xf>
    <xf numFmtId="0" fontId="19" fillId="3" borderId="26" xfId="11" applyFont="1" applyFill="1" applyBorder="1" applyAlignment="1" applyProtection="1">
      <alignment horizontal="center" vertical="center" wrapText="1"/>
    </xf>
    <xf numFmtId="0" fontId="74" fillId="6" borderId="37" xfId="11" applyFont="1" applyFill="1" applyBorder="1" applyAlignment="1" applyProtection="1">
      <alignment horizontal="center" vertical="top" wrapText="1"/>
    </xf>
    <xf numFmtId="0" fontId="74" fillId="6" borderId="43" xfId="11" applyFont="1" applyFill="1" applyBorder="1" applyAlignment="1" applyProtection="1">
      <alignment horizontal="center" vertical="top" wrapText="1"/>
    </xf>
    <xf numFmtId="0" fontId="19" fillId="6" borderId="72" xfId="11" applyFont="1" applyFill="1" applyBorder="1" applyAlignment="1" applyProtection="1">
      <alignment horizontal="center" vertical="center" wrapText="1"/>
    </xf>
    <xf numFmtId="0" fontId="19" fillId="6" borderId="103" xfId="11" applyFont="1" applyFill="1" applyBorder="1" applyAlignment="1" applyProtection="1">
      <alignment horizontal="center" vertical="center" wrapText="1"/>
    </xf>
    <xf numFmtId="0" fontId="20" fillId="6" borderId="22" xfId="11" applyFont="1" applyFill="1" applyBorder="1" applyAlignment="1" applyProtection="1">
      <alignment horizontal="center" vertical="center" wrapText="1"/>
    </xf>
    <xf numFmtId="0" fontId="19" fillId="6" borderId="29" xfId="11" applyFont="1" applyFill="1" applyBorder="1" applyAlignment="1" applyProtection="1">
      <alignment horizontal="left" vertical="center" wrapText="1" indent="2"/>
    </xf>
    <xf numFmtId="0" fontId="19" fillId="6" borderId="20" xfId="11" applyFont="1" applyFill="1" applyBorder="1" applyAlignment="1" applyProtection="1">
      <alignment horizontal="left" vertical="center" wrapText="1" indent="2"/>
    </xf>
    <xf numFmtId="0" fontId="19" fillId="6" borderId="29" xfId="15" applyFont="1" applyFill="1" applyBorder="1" applyAlignment="1" applyProtection="1">
      <alignment horizontal="left" vertical="center" wrapText="1" indent="1"/>
    </xf>
    <xf numFmtId="0" fontId="61" fillId="0" borderId="0" xfId="3" applyFont="1" applyFill="1" applyAlignment="1" applyProtection="1">
      <alignment horizontal="center" wrapText="1"/>
    </xf>
    <xf numFmtId="0" fontId="19" fillId="3" borderId="27" xfId="11" applyFont="1" applyFill="1" applyBorder="1" applyAlignment="1" applyProtection="1">
      <alignment horizontal="center" vertical="center"/>
    </xf>
    <xf numFmtId="0" fontId="19" fillId="3" borderId="41" xfId="11" applyFont="1" applyFill="1" applyBorder="1" applyAlignment="1" applyProtection="1">
      <alignment horizontal="center" vertical="center"/>
    </xf>
    <xf numFmtId="0" fontId="19" fillId="3" borderId="7" xfId="11" applyFont="1" applyFill="1" applyBorder="1" applyAlignment="1" applyProtection="1">
      <alignment horizontal="center" vertical="center"/>
    </xf>
    <xf numFmtId="0" fontId="51" fillId="3" borderId="72" xfId="0" applyFont="1" applyFill="1" applyBorder="1" applyAlignment="1" applyProtection="1">
      <alignment horizontal="center" vertical="center" wrapText="1"/>
    </xf>
    <xf numFmtId="0" fontId="51" fillId="3" borderId="103" xfId="0" applyFont="1" applyFill="1" applyBorder="1" applyAlignment="1" applyProtection="1">
      <alignment horizontal="center" vertical="center" wrapText="1"/>
    </xf>
    <xf numFmtId="0" fontId="51" fillId="3" borderId="22" xfId="0" applyFont="1" applyFill="1" applyBorder="1" applyAlignment="1" applyProtection="1">
      <alignment horizontal="center" vertical="center" wrapText="1"/>
    </xf>
    <xf numFmtId="0" fontId="51" fillId="3" borderId="70" xfId="0" applyFont="1" applyFill="1" applyBorder="1" applyAlignment="1" applyProtection="1">
      <alignment horizontal="left" vertical="top" wrapText="1"/>
    </xf>
    <xf numFmtId="0" fontId="51" fillId="3" borderId="107" xfId="0" applyFont="1" applyFill="1" applyBorder="1" applyAlignment="1" applyProtection="1">
      <alignment horizontal="left" vertical="top" wrapText="1"/>
    </xf>
    <xf numFmtId="0" fontId="17" fillId="0" borderId="0" xfId="0" applyFont="1" applyAlignment="1" applyProtection="1">
      <alignment horizontal="left" vertical="center" wrapText="1"/>
    </xf>
    <xf numFmtId="0" fontId="12" fillId="2" borderId="0" xfId="0" applyFont="1" applyFill="1" applyAlignment="1" applyProtection="1">
      <alignment horizontal="center" vertical="center"/>
    </xf>
    <xf numFmtId="0" fontId="49" fillId="3" borderId="8" xfId="0" applyFont="1" applyFill="1" applyBorder="1" applyAlignment="1" applyProtection="1">
      <alignment horizontal="center" vertical="center"/>
    </xf>
    <xf numFmtId="0" fontId="49" fillId="3" borderId="9" xfId="0" applyFont="1" applyFill="1" applyBorder="1" applyAlignment="1" applyProtection="1">
      <alignment horizontal="center" vertical="center"/>
    </xf>
    <xf numFmtId="0" fontId="49" fillId="3" borderId="10" xfId="0" applyFont="1" applyFill="1" applyBorder="1" applyAlignment="1" applyProtection="1">
      <alignment horizontal="center" vertical="center"/>
    </xf>
    <xf numFmtId="0" fontId="51" fillId="3" borderId="36" xfId="0" applyFont="1" applyFill="1" applyBorder="1" applyAlignment="1" applyProtection="1">
      <alignment horizontal="left" vertical="top" wrapText="1" indent="1"/>
    </xf>
    <xf numFmtId="0" fontId="51" fillId="3" borderId="125" xfId="0" applyFont="1" applyFill="1" applyBorder="1" applyAlignment="1" applyProtection="1">
      <alignment horizontal="left" vertical="top" wrapText="1" indent="1"/>
    </xf>
    <xf numFmtId="0" fontId="51" fillId="3" borderId="71" xfId="0" applyFont="1" applyFill="1" applyBorder="1" applyAlignment="1" applyProtection="1">
      <alignment horizontal="center" vertical="center" wrapText="1"/>
    </xf>
    <xf numFmtId="0" fontId="51" fillId="3" borderId="104" xfId="0" applyFont="1" applyFill="1" applyBorder="1" applyAlignment="1" applyProtection="1">
      <alignment horizontal="center" vertical="center" wrapText="1"/>
    </xf>
    <xf numFmtId="0" fontId="51" fillId="3" borderId="110" xfId="0" applyFont="1" applyFill="1" applyBorder="1" applyAlignment="1" applyProtection="1">
      <alignment horizontal="center" vertical="center" wrapText="1"/>
    </xf>
  </cellXfs>
  <cellStyles count="16">
    <cellStyle name="Normal 10" xfId="1"/>
    <cellStyle name="Normal 15 3" xfId="11"/>
    <cellStyle name="Normal 15 4" xfId="15"/>
    <cellStyle name="Normal 16" xfId="4"/>
    <cellStyle name="Normal 16 2" xfId="7"/>
    <cellStyle name="Normal 2 2 2" xfId="6"/>
    <cellStyle name="Normal 2 3" xfId="13"/>
    <cellStyle name="Normal 3 3" xfId="12"/>
    <cellStyle name="Normal 8 2 6 2" xfId="3"/>
    <cellStyle name="Normal 8 2 6 2 3" xfId="14"/>
    <cellStyle name="Normal 8 2 6 4 2" xfId="5"/>
    <cellStyle name="Normal 8 2 6 4 2 2" xfId="8"/>
    <cellStyle name="Normal_17 MKR IM 2 2" xfId="10"/>
    <cellStyle name="Normal_ListMarketRiskParameters" xfId="9"/>
    <cellStyle name="Normale" xfId="0" builtinId="0"/>
    <cellStyle name="Standard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5029201</xdr:colOff>
      <xdr:row>0</xdr:row>
      <xdr:rowOff>133351</xdr:rowOff>
    </xdr:from>
    <xdr:to>
      <xdr:col>2</xdr:col>
      <xdr:colOff>771525</xdr:colOff>
      <xdr:row>2</xdr:row>
      <xdr:rowOff>12905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67326" y="133351"/>
          <a:ext cx="1990724" cy="73680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59529</xdr:colOff>
      <xdr:row>0</xdr:row>
      <xdr:rowOff>285749</xdr:rowOff>
    </xdr:from>
    <xdr:to>
      <xdr:col>1</xdr:col>
      <xdr:colOff>1480020</xdr:colOff>
      <xdr:row>2</xdr:row>
      <xdr:rowOff>45162</xdr:rowOff>
    </xdr:to>
    <xdr:pic>
      <xdr:nvPicPr>
        <xdr:cNvPr id="2" name="Picture 1"/>
        <xdr:cNvPicPr>
          <a:picLocks noChangeAspect="1"/>
        </xdr:cNvPicPr>
      </xdr:nvPicPr>
      <xdr:blipFill>
        <a:blip xmlns:r="http://schemas.openxmlformats.org/officeDocument/2006/relationships" r:embed="rId1"/>
        <a:stretch>
          <a:fillRect/>
        </a:stretch>
      </xdr:blipFill>
      <xdr:spPr>
        <a:xfrm>
          <a:off x="230979" y="285749"/>
          <a:ext cx="1420491" cy="53093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3969</xdr:colOff>
      <xdr:row>1</xdr:row>
      <xdr:rowOff>88899</xdr:rowOff>
    </xdr:from>
    <xdr:to>
      <xdr:col>1</xdr:col>
      <xdr:colOff>1424460</xdr:colOff>
      <xdr:row>2</xdr:row>
      <xdr:rowOff>1733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4944" y="374649"/>
          <a:ext cx="1420491" cy="54148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266700</xdr:colOff>
      <xdr:row>0</xdr:row>
      <xdr:rowOff>88900</xdr:rowOff>
    </xdr:from>
    <xdr:to>
      <xdr:col>1</xdr:col>
      <xdr:colOff>163191</xdr:colOff>
      <xdr:row>0</xdr:row>
      <xdr:rowOff>619791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700" y="88900"/>
          <a:ext cx="1420491" cy="5308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1599786</xdr:colOff>
      <xdr:row>2</xdr:row>
      <xdr:rowOff>209422</xdr:rowOff>
    </xdr:to>
    <xdr:pic>
      <xdr:nvPicPr>
        <xdr:cNvPr id="2" name="Picture 1"/>
        <xdr:cNvPicPr>
          <a:picLocks noChangeAspect="1"/>
        </xdr:cNvPicPr>
      </xdr:nvPicPr>
      <xdr:blipFill>
        <a:blip xmlns:r="http://schemas.openxmlformats.org/officeDocument/2006/relationships" r:embed="rId1"/>
        <a:stretch>
          <a:fillRect/>
        </a:stretch>
      </xdr:blipFill>
      <xdr:spPr>
        <a:xfrm>
          <a:off x="142875" y="180975"/>
          <a:ext cx="1599786" cy="523747"/>
        </a:xfrm>
        <a:prstGeom prst="rect">
          <a:avLst/>
        </a:prstGeom>
      </xdr:spPr>
    </xdr:pic>
    <xdr:clientData/>
  </xdr:twoCellAnchor>
  <xdr:twoCellAnchor editAs="oneCell">
    <xdr:from>
      <xdr:col>1</xdr:col>
      <xdr:colOff>0</xdr:colOff>
      <xdr:row>1</xdr:row>
      <xdr:rowOff>0</xdr:rowOff>
    </xdr:from>
    <xdr:to>
      <xdr:col>1</xdr:col>
      <xdr:colOff>1599786</xdr:colOff>
      <xdr:row>2</xdr:row>
      <xdr:rowOff>209422</xdr:rowOff>
    </xdr:to>
    <xdr:pic>
      <xdr:nvPicPr>
        <xdr:cNvPr id="3" name="Picture 2"/>
        <xdr:cNvPicPr>
          <a:picLocks noChangeAspect="1"/>
        </xdr:cNvPicPr>
      </xdr:nvPicPr>
      <xdr:blipFill>
        <a:blip xmlns:r="http://schemas.openxmlformats.org/officeDocument/2006/relationships" r:embed="rId1"/>
        <a:stretch>
          <a:fillRect/>
        </a:stretch>
      </xdr:blipFill>
      <xdr:spPr>
        <a:xfrm>
          <a:off x="142875" y="180975"/>
          <a:ext cx="1599786" cy="52374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207169</xdr:colOff>
      <xdr:row>1</xdr:row>
      <xdr:rowOff>47625</xdr:rowOff>
    </xdr:from>
    <xdr:to>
      <xdr:col>1</xdr:col>
      <xdr:colOff>1592642</xdr:colOff>
      <xdr:row>2</xdr:row>
      <xdr:rowOff>257047</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169" y="228600"/>
          <a:ext cx="1604548" cy="533272"/>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157238</xdr:colOff>
      <xdr:row>0</xdr:row>
      <xdr:rowOff>145143</xdr:rowOff>
    </xdr:from>
    <xdr:to>
      <xdr:col>1</xdr:col>
      <xdr:colOff>1153398</xdr:colOff>
      <xdr:row>2</xdr:row>
      <xdr:rowOff>191467</xdr:rowOff>
    </xdr:to>
    <xdr:pic>
      <xdr:nvPicPr>
        <xdr:cNvPr id="2" name="Picture 1"/>
        <xdr:cNvPicPr>
          <a:picLocks noChangeAspect="1"/>
        </xdr:cNvPicPr>
      </xdr:nvPicPr>
      <xdr:blipFill>
        <a:blip xmlns:r="http://schemas.openxmlformats.org/officeDocument/2006/relationships" r:embed="rId1"/>
        <a:stretch>
          <a:fillRect/>
        </a:stretch>
      </xdr:blipFill>
      <xdr:spPr>
        <a:xfrm>
          <a:off x="157238" y="145143"/>
          <a:ext cx="1605760" cy="532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1436739</xdr:colOff>
      <xdr:row>2</xdr:row>
      <xdr:rowOff>111298</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2875"/>
          <a:ext cx="1436739" cy="5303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782316</xdr:colOff>
      <xdr:row>2</xdr:row>
      <xdr:rowOff>111298</xdr:rowOff>
    </xdr:to>
    <xdr:pic>
      <xdr:nvPicPr>
        <xdr:cNvPr id="2" name="Picture 1"/>
        <xdr:cNvPicPr>
          <a:picLocks noChangeAspect="1"/>
        </xdr:cNvPicPr>
      </xdr:nvPicPr>
      <xdr:blipFill>
        <a:blip xmlns:r="http://schemas.openxmlformats.org/officeDocument/2006/relationships" r:embed="rId1"/>
        <a:stretch>
          <a:fillRect/>
        </a:stretch>
      </xdr:blipFill>
      <xdr:spPr>
        <a:xfrm>
          <a:off x="361950" y="142875"/>
          <a:ext cx="1420491"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78442</xdr:colOff>
      <xdr:row>0</xdr:row>
      <xdr:rowOff>369794</xdr:rowOff>
    </xdr:from>
    <xdr:to>
      <xdr:col>1</xdr:col>
      <xdr:colOff>1678228</xdr:colOff>
      <xdr:row>2</xdr:row>
      <xdr:rowOff>217126</xdr:rowOff>
    </xdr:to>
    <xdr:pic>
      <xdr:nvPicPr>
        <xdr:cNvPr id="2" name="Picture 1"/>
        <xdr:cNvPicPr>
          <a:picLocks noChangeAspect="1"/>
        </xdr:cNvPicPr>
      </xdr:nvPicPr>
      <xdr:blipFill>
        <a:blip xmlns:r="http://schemas.openxmlformats.org/officeDocument/2006/relationships" r:embed="rId1"/>
        <a:stretch>
          <a:fillRect/>
        </a:stretch>
      </xdr:blipFill>
      <xdr:spPr>
        <a:xfrm>
          <a:off x="259417" y="369794"/>
          <a:ext cx="1599786" cy="5331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36019</xdr:colOff>
      <xdr:row>1</xdr:row>
      <xdr:rowOff>18409</xdr:rowOff>
    </xdr:from>
    <xdr:to>
      <xdr:col>1</xdr:col>
      <xdr:colOff>1456510</xdr:colOff>
      <xdr:row>2</xdr:row>
      <xdr:rowOff>101064</xdr:rowOff>
    </xdr:to>
    <xdr:pic>
      <xdr:nvPicPr>
        <xdr:cNvPr id="2" name="Picture 1"/>
        <xdr:cNvPicPr>
          <a:picLocks noChangeAspect="1"/>
        </xdr:cNvPicPr>
      </xdr:nvPicPr>
      <xdr:blipFill>
        <a:blip xmlns:r="http://schemas.openxmlformats.org/officeDocument/2006/relationships" r:embed="rId1"/>
        <a:stretch>
          <a:fillRect/>
        </a:stretch>
      </xdr:blipFill>
      <xdr:spPr>
        <a:xfrm>
          <a:off x="264619" y="180334"/>
          <a:ext cx="1420491" cy="5303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148070</xdr:rowOff>
    </xdr:from>
    <xdr:to>
      <xdr:col>1</xdr:col>
      <xdr:colOff>1420491</xdr:colOff>
      <xdr:row>2</xdr:row>
      <xdr:rowOff>174136</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975" y="148070"/>
          <a:ext cx="1420491" cy="5308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990600</xdr:colOff>
      <xdr:row>2</xdr:row>
      <xdr:rowOff>350520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161925"/>
          <a:ext cx="1409700" cy="512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1406237</xdr:colOff>
      <xdr:row>3</xdr:row>
      <xdr:rowOff>101570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0" y="323850"/>
          <a:ext cx="1406237" cy="50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9525</xdr:colOff>
      <xdr:row>2</xdr:row>
      <xdr:rowOff>95250</xdr:rowOff>
    </xdr:from>
    <xdr:to>
      <xdr:col>1</xdr:col>
      <xdr:colOff>1219200</xdr:colOff>
      <xdr:row>3</xdr:row>
      <xdr:rowOff>223500</xdr:rowOff>
    </xdr:to>
    <xdr:pic>
      <xdr:nvPicPr>
        <xdr:cNvPr id="2" name="Picture 1"/>
        <xdr:cNvPicPr>
          <a:picLocks noChangeAspect="1"/>
        </xdr:cNvPicPr>
      </xdr:nvPicPr>
      <xdr:blipFill>
        <a:blip xmlns:r="http://schemas.openxmlformats.org/officeDocument/2006/relationships" r:embed="rId1"/>
        <a:stretch>
          <a:fillRect/>
        </a:stretch>
      </xdr:blipFill>
      <xdr:spPr>
        <a:xfrm>
          <a:off x="142875" y="419100"/>
          <a:ext cx="1209675" cy="45210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fitToPage="1"/>
  </sheetPr>
  <dimension ref="A1:E133"/>
  <sheetViews>
    <sheetView showGridLines="0" tabSelected="1" zoomScale="70" zoomScaleNormal="70" workbookViewId="0">
      <selection activeCell="C5" sqref="C5"/>
    </sheetView>
  </sheetViews>
  <sheetFormatPr defaultColWidth="0" defaultRowHeight="0" customHeight="1" zeroHeight="1"/>
  <cols>
    <col min="1" max="1" width="3.5703125" style="19" customWidth="1"/>
    <col min="2" max="3" width="93.7109375" style="21" customWidth="1"/>
    <col min="4" max="4" width="4.85546875" style="21" customWidth="1"/>
    <col min="5" max="5" width="0" style="21" hidden="1" customWidth="1"/>
    <col min="6" max="16384" width="9.140625" style="21" hidden="1"/>
  </cols>
  <sheetData>
    <row r="1" spans="1:4" s="2" customFormat="1" ht="54.75" customHeight="1">
      <c r="A1" s="1" t="s">
        <v>0</v>
      </c>
      <c r="B1" s="736" t="s">
        <v>1</v>
      </c>
      <c r="C1" s="736"/>
      <c r="D1" s="431"/>
    </row>
    <row r="2" spans="1:4" s="2" customFormat="1" ht="12.75" customHeight="1">
      <c r="A2" s="3">
        <v>43979</v>
      </c>
      <c r="B2" s="736"/>
      <c r="C2" s="736"/>
      <c r="D2" s="431"/>
    </row>
    <row r="3" spans="1:4" s="2" customFormat="1" ht="41.25" customHeight="1">
      <c r="A3" s="1" t="s">
        <v>2</v>
      </c>
      <c r="B3" s="736"/>
      <c r="C3" s="736"/>
      <c r="D3" s="431"/>
    </row>
    <row r="4" spans="1:4" s="2" customFormat="1" ht="21" customHeight="1" thickBot="1">
      <c r="A4" s="432">
        <v>43979.41915509259</v>
      </c>
      <c r="B4" s="4"/>
      <c r="C4" s="4"/>
      <c r="D4" s="5"/>
    </row>
    <row r="5" spans="1:4" s="8" customFormat="1" ht="38.25" customHeight="1">
      <c r="A5" s="433" t="s">
        <v>3</v>
      </c>
      <c r="B5" s="6" t="s">
        <v>4</v>
      </c>
      <c r="C5" s="7" t="s">
        <v>5</v>
      </c>
    </row>
    <row r="6" spans="1:4" s="8" customFormat="1" ht="38.25" customHeight="1">
      <c r="A6" s="9">
        <v>43979.420023148145</v>
      </c>
      <c r="B6" s="10" t="s">
        <v>6</v>
      </c>
      <c r="C6" s="11" t="s">
        <v>7</v>
      </c>
    </row>
    <row r="7" spans="1:4" s="8" customFormat="1" ht="38.25" customHeight="1" thickBot="1">
      <c r="A7" s="12"/>
      <c r="B7" s="13" t="s">
        <v>8</v>
      </c>
      <c r="C7" s="14" t="s">
        <v>9</v>
      </c>
    </row>
    <row r="8" spans="1:4" s="4" customFormat="1" ht="149.25" customHeight="1">
      <c r="A8" s="15"/>
      <c r="B8" s="737"/>
      <c r="C8" s="737"/>
      <c r="D8" s="15" t="str">
        <f ca="1">LEFT(C5,2)</f>
        <v>In</v>
      </c>
    </row>
    <row r="9" spans="1:4" s="18" customFormat="1" ht="12.75">
      <c r="A9" s="16"/>
      <c r="B9" s="17"/>
      <c r="C9" s="17"/>
      <c r="D9" s="17"/>
    </row>
    <row r="10" spans="1:4" ht="12.75">
      <c r="B10" s="20"/>
      <c r="C10" s="20"/>
      <c r="D10" s="20"/>
    </row>
    <row r="11" spans="1:4" ht="12.75" hidden="1">
      <c r="B11" s="18"/>
      <c r="C11" s="18"/>
      <c r="D11" s="22"/>
    </row>
    <row r="12" spans="1:4" ht="12.75" hidden="1">
      <c r="B12" s="18"/>
      <c r="C12" s="18"/>
      <c r="D12" s="22"/>
    </row>
    <row r="13" spans="1:4" ht="12.75" hidden="1">
      <c r="B13" s="18"/>
      <c r="C13" s="18"/>
      <c r="D13" s="22"/>
    </row>
    <row r="14" spans="1:4" ht="12.75" hidden="1">
      <c r="B14" s="18"/>
      <c r="C14" s="18"/>
      <c r="D14" s="22"/>
    </row>
    <row r="15" spans="1:4" ht="12.75" hidden="1">
      <c r="B15" s="18"/>
      <c r="C15" s="18"/>
      <c r="D15" s="22"/>
    </row>
    <row r="16" spans="1:4" ht="12.75" hidden="1">
      <c r="B16" s="18"/>
      <c r="C16" s="18"/>
      <c r="D16" s="22"/>
    </row>
    <row r="17" spans="2:4" ht="12.75" hidden="1">
      <c r="B17" s="18"/>
      <c r="C17" s="18"/>
      <c r="D17" s="22"/>
    </row>
    <row r="18" spans="2:4" ht="12.75" hidden="1">
      <c r="B18" s="18"/>
      <c r="C18" s="18"/>
      <c r="D18" s="22"/>
    </row>
    <row r="19" spans="2:4" ht="12.75" hidden="1">
      <c r="B19" s="18"/>
      <c r="C19" s="18"/>
      <c r="D19" s="22"/>
    </row>
    <row r="20" spans="2:4" ht="12.75" hidden="1">
      <c r="B20" s="18"/>
      <c r="C20" s="18"/>
      <c r="D20" s="22"/>
    </row>
    <row r="21" spans="2:4" ht="12.75" hidden="1">
      <c r="B21" s="18"/>
      <c r="C21" s="18"/>
      <c r="D21" s="22"/>
    </row>
    <row r="22" spans="2:4" ht="12.75" hidden="1">
      <c r="B22" s="18"/>
      <c r="C22" s="18"/>
      <c r="D22" s="22"/>
    </row>
    <row r="23" spans="2:4" ht="12.75" hidden="1">
      <c r="B23" s="18"/>
      <c r="C23" s="18"/>
      <c r="D23" s="22"/>
    </row>
    <row r="24" spans="2:4" ht="12.75" hidden="1">
      <c r="B24" s="18"/>
      <c r="C24" s="18"/>
      <c r="D24" s="22"/>
    </row>
    <row r="25" spans="2:4" ht="12.75" hidden="1">
      <c r="B25" s="18"/>
      <c r="C25" s="18"/>
      <c r="D25" s="22"/>
    </row>
    <row r="26" spans="2:4" ht="12.75" hidden="1">
      <c r="B26" s="18"/>
      <c r="C26" s="18"/>
      <c r="D26" s="22"/>
    </row>
    <row r="27" spans="2:4" ht="12.75" hidden="1">
      <c r="B27" s="18"/>
      <c r="C27" s="18"/>
      <c r="D27" s="22"/>
    </row>
    <row r="28" spans="2:4" ht="12.75" hidden="1">
      <c r="B28" s="18"/>
      <c r="C28" s="18"/>
      <c r="D28" s="22"/>
    </row>
    <row r="29" spans="2:4" ht="12.75" hidden="1">
      <c r="B29" s="18"/>
      <c r="C29" s="18"/>
      <c r="D29" s="22"/>
    </row>
    <row r="30" spans="2:4" ht="12.75" hidden="1">
      <c r="B30" s="18"/>
      <c r="C30" s="18"/>
      <c r="D30" s="22"/>
    </row>
    <row r="31" spans="2:4" ht="12.75" hidden="1">
      <c r="B31" s="18"/>
      <c r="C31" s="18"/>
      <c r="D31" s="22"/>
    </row>
    <row r="32" spans="2:4" ht="12.75" hidden="1">
      <c r="B32" s="18"/>
      <c r="C32" s="18"/>
      <c r="D32" s="22"/>
    </row>
    <row r="33" spans="2:4" ht="12.75" hidden="1">
      <c r="B33" s="18"/>
      <c r="C33" s="18"/>
      <c r="D33" s="22"/>
    </row>
    <row r="34" spans="2:4" ht="12.75" hidden="1">
      <c r="B34" s="18"/>
      <c r="C34" s="18"/>
      <c r="D34" s="22"/>
    </row>
    <row r="35" spans="2:4" ht="12.75" hidden="1">
      <c r="B35" s="18"/>
      <c r="C35" s="18"/>
      <c r="D35" s="22"/>
    </row>
    <row r="36" spans="2:4" ht="12.75" hidden="1">
      <c r="B36" s="18"/>
      <c r="C36" s="18"/>
      <c r="D36" s="22"/>
    </row>
    <row r="37" spans="2:4" ht="12.75" hidden="1">
      <c r="B37" s="18"/>
      <c r="C37" s="18"/>
      <c r="D37" s="22"/>
    </row>
    <row r="38" spans="2:4" ht="12.75" hidden="1">
      <c r="B38" s="18"/>
      <c r="C38" s="18"/>
      <c r="D38" s="22"/>
    </row>
    <row r="39" spans="2:4" ht="12.75" hidden="1">
      <c r="B39" s="18"/>
      <c r="C39" s="18"/>
      <c r="D39" s="22"/>
    </row>
    <row r="40" spans="2:4" ht="12.75" hidden="1">
      <c r="B40" s="18"/>
      <c r="C40" s="18"/>
      <c r="D40" s="22"/>
    </row>
    <row r="41" spans="2:4" ht="12.75" hidden="1">
      <c r="B41" s="18"/>
      <c r="C41" s="18"/>
      <c r="D41" s="22"/>
    </row>
    <row r="42" spans="2:4" ht="12.75" hidden="1">
      <c r="B42" s="18"/>
      <c r="C42" s="18"/>
      <c r="D42" s="22"/>
    </row>
    <row r="43" spans="2:4" ht="12.75" hidden="1">
      <c r="B43" s="18"/>
      <c r="C43" s="18"/>
      <c r="D43" s="22"/>
    </row>
    <row r="44" spans="2:4" ht="12.75" hidden="1">
      <c r="B44" s="18"/>
      <c r="C44" s="18"/>
      <c r="D44" s="22"/>
    </row>
    <row r="45" spans="2:4" ht="12.75" hidden="1">
      <c r="B45" s="18"/>
      <c r="C45" s="18"/>
      <c r="D45" s="22"/>
    </row>
    <row r="46" spans="2:4" ht="12.75" hidden="1">
      <c r="B46" s="18"/>
      <c r="C46" s="18"/>
      <c r="D46" s="22"/>
    </row>
    <row r="47" spans="2:4" ht="12.75" hidden="1">
      <c r="B47" s="18"/>
      <c r="C47" s="18"/>
      <c r="D47" s="22"/>
    </row>
    <row r="48" spans="2:4" ht="12.75" hidden="1">
      <c r="B48" s="18"/>
      <c r="C48" s="18"/>
      <c r="D48" s="22"/>
    </row>
    <row r="49" spans="2:4" ht="12.75" hidden="1">
      <c r="B49" s="18"/>
      <c r="C49" s="18"/>
      <c r="D49" s="22"/>
    </row>
    <row r="50" spans="2:4" ht="12.75" hidden="1">
      <c r="B50" s="18"/>
      <c r="C50" s="18"/>
      <c r="D50" s="22"/>
    </row>
    <row r="51" spans="2:4" ht="12.75" hidden="1">
      <c r="B51" s="18"/>
      <c r="C51" s="18"/>
      <c r="D51" s="22"/>
    </row>
    <row r="52" spans="2:4" ht="12.75" hidden="1">
      <c r="B52" s="18"/>
      <c r="C52" s="18"/>
      <c r="D52" s="22"/>
    </row>
    <row r="53" spans="2:4" ht="12.75" hidden="1">
      <c r="B53" s="18"/>
      <c r="C53" s="18"/>
      <c r="D53" s="22"/>
    </row>
    <row r="54" spans="2:4" ht="12.75" hidden="1">
      <c r="B54" s="18"/>
      <c r="C54" s="18"/>
      <c r="D54" s="22"/>
    </row>
    <row r="55" spans="2:4" ht="12.75" hidden="1">
      <c r="B55" s="18"/>
      <c r="C55" s="18"/>
      <c r="D55" s="22"/>
    </row>
    <row r="56" spans="2:4" ht="12.75" hidden="1">
      <c r="B56" s="18"/>
      <c r="C56" s="18"/>
      <c r="D56" s="22"/>
    </row>
    <row r="57" spans="2:4" ht="12.75" hidden="1">
      <c r="B57" s="18"/>
      <c r="C57" s="18"/>
      <c r="D57" s="22"/>
    </row>
    <row r="58" spans="2:4" ht="12.75" hidden="1">
      <c r="B58" s="18"/>
      <c r="C58" s="18"/>
      <c r="D58" s="22"/>
    </row>
    <row r="59" spans="2:4" ht="12.75" hidden="1">
      <c r="B59" s="18"/>
      <c r="C59" s="18"/>
      <c r="D59" s="22"/>
    </row>
    <row r="60" spans="2:4" ht="12.75" hidden="1">
      <c r="B60" s="18"/>
      <c r="C60" s="18"/>
      <c r="D60" s="22"/>
    </row>
    <row r="61" spans="2:4" ht="12.75" hidden="1">
      <c r="B61" s="18"/>
      <c r="C61" s="18"/>
      <c r="D61" s="22"/>
    </row>
    <row r="62" spans="2:4" ht="12.75" hidden="1">
      <c r="B62" s="18"/>
      <c r="C62" s="18"/>
      <c r="D62" s="22"/>
    </row>
    <row r="63" spans="2:4" ht="12.75" hidden="1">
      <c r="B63" s="18"/>
      <c r="C63" s="18"/>
      <c r="D63" s="22"/>
    </row>
    <row r="64" spans="2:4" ht="12.75" hidden="1">
      <c r="B64" s="18"/>
      <c r="C64" s="18"/>
      <c r="D64" s="22"/>
    </row>
    <row r="65" spans="2:4" ht="12.75" hidden="1">
      <c r="B65" s="18"/>
      <c r="C65" s="18"/>
      <c r="D65" s="22"/>
    </row>
    <row r="66" spans="2:4" ht="12.75" hidden="1">
      <c r="B66" s="18"/>
      <c r="C66" s="18"/>
      <c r="D66" s="22"/>
    </row>
    <row r="67" spans="2:4" ht="12.75" hidden="1">
      <c r="B67" s="18"/>
      <c r="C67" s="18"/>
      <c r="D67" s="22"/>
    </row>
    <row r="68" spans="2:4" ht="12.75" hidden="1">
      <c r="B68" s="18"/>
      <c r="C68" s="18"/>
      <c r="D68" s="22"/>
    </row>
    <row r="69" spans="2:4" ht="12.75" hidden="1">
      <c r="B69" s="18"/>
      <c r="C69" s="18"/>
      <c r="D69" s="22"/>
    </row>
    <row r="70" spans="2:4" ht="12.75" hidden="1">
      <c r="B70" s="18"/>
      <c r="C70" s="18"/>
      <c r="D70" s="22"/>
    </row>
    <row r="71" spans="2:4" ht="12.75" hidden="1">
      <c r="B71" s="18"/>
      <c r="C71" s="18"/>
      <c r="D71" s="22"/>
    </row>
    <row r="72" spans="2:4" ht="12.75" hidden="1">
      <c r="B72" s="18"/>
      <c r="C72" s="18"/>
      <c r="D72" s="22"/>
    </row>
    <row r="73" spans="2:4" ht="12.75" hidden="1">
      <c r="B73" s="18"/>
      <c r="C73" s="18"/>
      <c r="D73" s="22"/>
    </row>
    <row r="74" spans="2:4" ht="12.75" hidden="1">
      <c r="B74" s="18"/>
      <c r="C74" s="18"/>
      <c r="D74" s="22"/>
    </row>
    <row r="75" spans="2:4" ht="12.75" hidden="1">
      <c r="B75" s="18"/>
      <c r="C75" s="18"/>
      <c r="D75" s="22"/>
    </row>
    <row r="76" spans="2:4" ht="12.75" hidden="1">
      <c r="B76" s="18"/>
      <c r="C76" s="18"/>
      <c r="D76" s="22"/>
    </row>
    <row r="77" spans="2:4" ht="12.75" hidden="1">
      <c r="B77" s="18"/>
      <c r="C77" s="18"/>
      <c r="D77" s="22"/>
    </row>
    <row r="78" spans="2:4" ht="12.75" hidden="1">
      <c r="B78" s="18"/>
      <c r="C78" s="18"/>
      <c r="D78" s="22"/>
    </row>
    <row r="79" spans="2:4" ht="12.75" hidden="1">
      <c r="B79" s="18"/>
      <c r="C79" s="18"/>
      <c r="D79" s="22"/>
    </row>
    <row r="80" spans="2:4" ht="12.75" hidden="1">
      <c r="B80" s="18"/>
      <c r="C80" s="18"/>
      <c r="D80" s="22"/>
    </row>
    <row r="81" spans="2:4" ht="12.75" hidden="1">
      <c r="B81" s="18"/>
      <c r="C81" s="18"/>
      <c r="D81" s="22"/>
    </row>
    <row r="82" spans="2:4" ht="12.75" hidden="1">
      <c r="B82" s="18"/>
      <c r="C82" s="18"/>
      <c r="D82" s="22"/>
    </row>
    <row r="83" spans="2:4" ht="12.75" hidden="1">
      <c r="B83" s="18"/>
      <c r="C83" s="18"/>
      <c r="D83" s="22"/>
    </row>
    <row r="84" spans="2:4" ht="12.75" hidden="1">
      <c r="B84" s="18"/>
      <c r="C84" s="18"/>
      <c r="D84" s="22"/>
    </row>
    <row r="85" spans="2:4" ht="12.75" hidden="1">
      <c r="B85" s="18"/>
      <c r="C85" s="18"/>
      <c r="D85" s="22"/>
    </row>
    <row r="86" spans="2:4" ht="12.75" hidden="1">
      <c r="B86" s="18"/>
      <c r="C86" s="18"/>
      <c r="D86" s="22"/>
    </row>
    <row r="87" spans="2:4" ht="12.75" hidden="1">
      <c r="B87" s="18"/>
      <c r="C87" s="18"/>
      <c r="D87" s="22"/>
    </row>
    <row r="88" spans="2:4" ht="12.75" hidden="1">
      <c r="B88" s="18"/>
      <c r="C88" s="18"/>
      <c r="D88" s="22"/>
    </row>
    <row r="89" spans="2:4" ht="12.75" hidden="1">
      <c r="B89" s="18"/>
      <c r="C89" s="18"/>
      <c r="D89" s="22"/>
    </row>
    <row r="90" spans="2:4" ht="12.75" hidden="1">
      <c r="B90" s="18"/>
      <c r="C90" s="18"/>
      <c r="D90" s="22"/>
    </row>
    <row r="91" spans="2:4" ht="12.75" hidden="1">
      <c r="B91" s="18"/>
      <c r="C91" s="18"/>
      <c r="D91" s="22"/>
    </row>
    <row r="92" spans="2:4" ht="12.75" hidden="1">
      <c r="B92" s="18"/>
      <c r="C92" s="18"/>
      <c r="D92" s="22"/>
    </row>
    <row r="93" spans="2:4" ht="12.75" hidden="1">
      <c r="B93" s="18"/>
      <c r="C93" s="18"/>
      <c r="D93" s="22"/>
    </row>
    <row r="94" spans="2:4" ht="12.75" hidden="1">
      <c r="B94" s="18"/>
      <c r="C94" s="18"/>
      <c r="D94" s="22"/>
    </row>
    <row r="95" spans="2:4" ht="12.75" hidden="1">
      <c r="B95" s="18"/>
      <c r="C95" s="18"/>
      <c r="D95" s="22"/>
    </row>
    <row r="96" spans="2:4" ht="12.75" hidden="1">
      <c r="B96" s="18"/>
      <c r="C96" s="18"/>
      <c r="D96" s="22"/>
    </row>
    <row r="97" spans="2:4" ht="12.75" hidden="1">
      <c r="B97" s="18"/>
      <c r="C97" s="18"/>
      <c r="D97" s="22"/>
    </row>
    <row r="98" spans="2:4" ht="12.75" hidden="1">
      <c r="B98" s="18"/>
      <c r="C98" s="18"/>
      <c r="D98" s="22"/>
    </row>
    <row r="99" spans="2:4" ht="12.75" hidden="1">
      <c r="B99" s="18"/>
      <c r="C99" s="18"/>
      <c r="D99" s="22"/>
    </row>
    <row r="100" spans="2:4" ht="12.75" hidden="1">
      <c r="B100" s="18"/>
      <c r="C100" s="18"/>
      <c r="D100" s="22"/>
    </row>
    <row r="101" spans="2:4" ht="12.75" hidden="1" customHeight="1">
      <c r="B101" s="18"/>
      <c r="C101" s="18"/>
      <c r="D101" s="22"/>
    </row>
    <row r="102" spans="2:4" ht="12.75" hidden="1" customHeight="1">
      <c r="B102" s="18"/>
      <c r="C102" s="18"/>
      <c r="D102" s="22"/>
    </row>
    <row r="103" spans="2:4" ht="12.75" hidden="1" customHeight="1">
      <c r="B103" s="18"/>
      <c r="C103" s="18"/>
      <c r="D103" s="22"/>
    </row>
    <row r="104" spans="2:4" ht="12.75" hidden="1" customHeight="1">
      <c r="B104" s="18"/>
      <c r="C104" s="18"/>
      <c r="D104" s="22"/>
    </row>
    <row r="105" spans="2:4" ht="12.75" hidden="1" customHeight="1">
      <c r="B105" s="18"/>
      <c r="C105" s="18"/>
      <c r="D105" s="22"/>
    </row>
    <row r="106" spans="2:4" ht="12.75" hidden="1" customHeight="1">
      <c r="B106" s="18"/>
      <c r="C106" s="18"/>
      <c r="D106" s="22"/>
    </row>
    <row r="107" spans="2:4" ht="12.75" hidden="1" customHeight="1">
      <c r="B107" s="18"/>
      <c r="C107" s="18"/>
      <c r="D107" s="22"/>
    </row>
    <row r="108" spans="2:4" ht="12.75" hidden="1" customHeight="1">
      <c r="B108" s="18"/>
      <c r="C108" s="18"/>
      <c r="D108" s="22"/>
    </row>
    <row r="109" spans="2:4" ht="12.75" hidden="1" customHeight="1">
      <c r="B109" s="18"/>
      <c r="C109" s="18"/>
      <c r="D109" s="22"/>
    </row>
    <row r="110" spans="2:4" ht="12.75" hidden="1" customHeight="1">
      <c r="B110" s="18"/>
      <c r="C110" s="18"/>
      <c r="D110" s="22"/>
    </row>
    <row r="111" spans="2:4" ht="12.75" hidden="1" customHeight="1">
      <c r="B111" s="18"/>
      <c r="C111" s="18"/>
      <c r="D111" s="22"/>
    </row>
    <row r="112" spans="2:4" ht="12.75" hidden="1" customHeight="1">
      <c r="B112" s="18"/>
      <c r="C112" s="18"/>
      <c r="D112" s="22"/>
    </row>
    <row r="113" spans="2:4" ht="12.75" hidden="1" customHeight="1">
      <c r="B113" s="18"/>
      <c r="C113" s="18"/>
      <c r="D113" s="22"/>
    </row>
    <row r="114" spans="2:4" ht="12.75" hidden="1" customHeight="1">
      <c r="B114" s="18"/>
      <c r="C114" s="18"/>
      <c r="D114" s="22"/>
    </row>
    <row r="115" spans="2:4" ht="12.75" hidden="1" customHeight="1">
      <c r="B115" s="18"/>
      <c r="C115" s="18"/>
      <c r="D115" s="22"/>
    </row>
    <row r="116" spans="2:4" ht="12.75" hidden="1" customHeight="1">
      <c r="B116" s="18"/>
      <c r="C116" s="18"/>
      <c r="D116" s="22"/>
    </row>
    <row r="117" spans="2:4" ht="12.75" hidden="1" customHeight="1">
      <c r="B117" s="18"/>
      <c r="C117" s="18"/>
      <c r="D117" s="22"/>
    </row>
    <row r="118" spans="2:4" ht="12.75" hidden="1" customHeight="1">
      <c r="B118" s="18"/>
      <c r="C118" s="18"/>
      <c r="D118" s="22"/>
    </row>
    <row r="119" spans="2:4" ht="12.75" hidden="1" customHeight="1">
      <c r="B119" s="18"/>
      <c r="C119" s="18"/>
      <c r="D119" s="22"/>
    </row>
    <row r="120" spans="2:4" ht="12.75" hidden="1" customHeight="1">
      <c r="B120" s="18"/>
      <c r="C120" s="18"/>
      <c r="D120" s="22"/>
    </row>
    <row r="121" spans="2:4" ht="12.75" hidden="1" customHeight="1">
      <c r="B121" s="18"/>
      <c r="C121" s="18"/>
      <c r="D121" s="22"/>
    </row>
    <row r="122" spans="2:4" ht="12.75" hidden="1" customHeight="1">
      <c r="B122" s="18"/>
      <c r="C122" s="18"/>
      <c r="D122" s="22"/>
    </row>
    <row r="123" spans="2:4" ht="12.75" hidden="1" customHeight="1">
      <c r="B123" s="18"/>
      <c r="C123" s="18"/>
      <c r="D123" s="22"/>
    </row>
    <row r="124" spans="2:4" ht="12.75" hidden="1" customHeight="1">
      <c r="B124" s="18"/>
      <c r="C124" s="18"/>
      <c r="D124" s="22"/>
    </row>
    <row r="125" spans="2:4" ht="12.75" hidden="1" customHeight="1">
      <c r="B125" s="18"/>
      <c r="C125" s="18"/>
      <c r="D125" s="22"/>
    </row>
    <row r="126" spans="2:4" ht="12.75" hidden="1" customHeight="1">
      <c r="B126" s="18"/>
      <c r="C126" s="18"/>
      <c r="D126" s="22"/>
    </row>
    <row r="127" spans="2:4" ht="12.75" hidden="1" customHeight="1">
      <c r="B127" s="18"/>
      <c r="C127" s="18"/>
      <c r="D127" s="22"/>
    </row>
    <row r="128" spans="2:4" ht="12.75" hidden="1" customHeight="1">
      <c r="B128" s="18"/>
      <c r="C128" s="18"/>
      <c r="D128" s="22"/>
    </row>
    <row r="129" spans="2:4" ht="12.75" hidden="1" customHeight="1">
      <c r="B129" s="18"/>
      <c r="C129" s="18"/>
      <c r="D129" s="22"/>
    </row>
    <row r="130" spans="2:4" ht="12.75" hidden="1" customHeight="1">
      <c r="B130" s="18"/>
      <c r="C130" s="18"/>
      <c r="D130" s="22"/>
    </row>
    <row r="131" spans="2:4" ht="12.75" hidden="1" customHeight="1">
      <c r="B131" s="18"/>
      <c r="C131" s="18"/>
      <c r="D131" s="22"/>
    </row>
    <row r="132" spans="2:4" ht="12.75" hidden="1" customHeight="1">
      <c r="B132" s="18"/>
      <c r="C132" s="18"/>
      <c r="D132" s="22"/>
    </row>
    <row r="133" spans="2:4" ht="12.75" hidden="1" customHeight="1">
      <c r="B133" s="18"/>
      <c r="C133" s="18"/>
      <c r="D133" s="22"/>
    </row>
  </sheetData>
  <sheetProtection algorithmName="SHA-512" hashValue="XALAxyAvxR+Sbj9fZY4krc5lpIZa/VxTj0VVrkgNo78zXsS3TxtUcYrZHPssHWBowX6ndpu/4PR8ys0cb+8gOw==" saltValue="NcEs4FxG+AidMHC0eJf79A==" spinCount="100000" sheet="1" objects="1" scenarios="1" formatCells="0" formatColumns="0" formatRows="0" selectLockedCells="1"/>
  <mergeCells count="2">
    <mergeCell ref="B1:C3"/>
    <mergeCell ref="B8:C8"/>
  </mergeCells>
  <pageMargins left="0.70866141732283472" right="0.70866141732283472" top="0.74803149606299213" bottom="0.74803149606299213" header="0.31496062992125984" footer="0.31496062992125984"/>
  <pageSetup paperSize="9" scale="68" orientation="landscape" r:id="rId1"/>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S367"/>
  <sheetViews>
    <sheetView showGridLines="0" zoomScale="50" zoomScaleNormal="50" workbookViewId="0"/>
  </sheetViews>
  <sheetFormatPr defaultColWidth="9.140625" defaultRowHeight="0" customHeight="1" zeroHeight="1"/>
  <cols>
    <col min="1" max="1" width="2.5703125" style="162" customWidth="1"/>
    <col min="2" max="2" width="30" style="162" customWidth="1"/>
    <col min="3" max="3" width="76.7109375" style="162" customWidth="1"/>
    <col min="4" max="6" width="24.42578125" style="162" customWidth="1"/>
    <col min="7" max="7" width="24.42578125" style="187" customWidth="1"/>
    <col min="8" max="10" width="24.42578125" style="162" customWidth="1"/>
    <col min="11" max="11" width="24.42578125" style="187" customWidth="1"/>
    <col min="12" max="16384" width="9.140625" style="162"/>
  </cols>
  <sheetData>
    <row r="1" spans="2:19" s="160" customFormat="1" ht="22.5">
      <c r="B1" s="159"/>
      <c r="D1" s="160">
        <v>201909</v>
      </c>
      <c r="E1" s="160">
        <v>201909</v>
      </c>
      <c r="F1" s="160">
        <v>201909</v>
      </c>
      <c r="G1" s="160">
        <v>201909</v>
      </c>
      <c r="H1" s="160">
        <v>201912</v>
      </c>
      <c r="I1" s="160">
        <v>201912</v>
      </c>
      <c r="J1" s="160">
        <v>201912</v>
      </c>
      <c r="K1" s="160">
        <v>201912</v>
      </c>
    </row>
    <row r="2" spans="2:19" ht="38.25" customHeight="1">
      <c r="B2" s="161"/>
      <c r="D2" s="812" t="s">
        <v>1</v>
      </c>
      <c r="E2" s="812"/>
      <c r="F2" s="812"/>
      <c r="G2" s="812"/>
      <c r="H2" s="812"/>
      <c r="I2" s="812"/>
      <c r="J2" s="812"/>
      <c r="K2" s="812"/>
    </row>
    <row r="3" spans="2:19" ht="31.5" customHeight="1">
      <c r="B3" s="161"/>
      <c r="D3" s="885" t="s">
        <v>440</v>
      </c>
      <c r="E3" s="885"/>
      <c r="F3" s="885"/>
      <c r="G3" s="885"/>
      <c r="H3" s="885"/>
      <c r="I3" s="885"/>
      <c r="J3" s="885"/>
      <c r="K3" s="885"/>
    </row>
    <row r="4" spans="2:19" ht="31.5" customHeight="1">
      <c r="B4" s="161"/>
      <c r="D4" s="886" t="str">
        <f ca="1">Cover!C5</f>
        <v>Intesa Sanpaolo S.p.A.</v>
      </c>
      <c r="E4" s="886"/>
      <c r="F4" s="886"/>
      <c r="G4" s="886"/>
      <c r="H4" s="886"/>
      <c r="I4" s="886"/>
      <c r="J4" s="886"/>
      <c r="K4" s="886"/>
    </row>
    <row r="5" spans="2:19" ht="15.75" customHeight="1" thickBot="1">
      <c r="B5" s="161"/>
      <c r="C5" s="163"/>
      <c r="D5" s="163"/>
      <c r="E5" s="163"/>
      <c r="F5" s="163"/>
      <c r="G5" s="163"/>
      <c r="H5" s="163"/>
      <c r="I5" s="163"/>
      <c r="J5" s="163"/>
      <c r="K5" s="163"/>
    </row>
    <row r="6" spans="2:19" ht="32.25" customHeight="1" thickBot="1">
      <c r="B6" s="161"/>
      <c r="D6" s="876" t="s">
        <v>441</v>
      </c>
      <c r="E6" s="877"/>
      <c r="F6" s="877"/>
      <c r="G6" s="877"/>
      <c r="H6" s="877"/>
      <c r="I6" s="877"/>
      <c r="J6" s="877"/>
      <c r="K6" s="878"/>
    </row>
    <row r="7" spans="2:19" ht="32.25" customHeight="1" thickBot="1">
      <c r="B7" s="161"/>
      <c r="C7" s="164"/>
      <c r="D7" s="876" t="s">
        <v>12</v>
      </c>
      <c r="E7" s="877"/>
      <c r="F7" s="877"/>
      <c r="G7" s="878"/>
      <c r="H7" s="876" t="s">
        <v>13</v>
      </c>
      <c r="I7" s="877"/>
      <c r="J7" s="877"/>
      <c r="K7" s="878"/>
    </row>
    <row r="8" spans="2:19" ht="51" customHeight="1">
      <c r="B8" s="165"/>
      <c r="C8" s="164"/>
      <c r="D8" s="872" t="s">
        <v>442</v>
      </c>
      <c r="E8" s="879" t="s">
        <v>443</v>
      </c>
      <c r="F8" s="881" t="s">
        <v>444</v>
      </c>
      <c r="G8" s="883" t="s">
        <v>445</v>
      </c>
      <c r="H8" s="872" t="s">
        <v>442</v>
      </c>
      <c r="I8" s="879" t="s">
        <v>443</v>
      </c>
      <c r="J8" s="881" t="s">
        <v>444</v>
      </c>
      <c r="K8" s="883" t="s">
        <v>445</v>
      </c>
    </row>
    <row r="9" spans="2:19" ht="33" customHeight="1" thickBot="1">
      <c r="C9" s="203" t="s">
        <v>11</v>
      </c>
      <c r="D9" s="873"/>
      <c r="E9" s="880"/>
      <c r="F9" s="882"/>
      <c r="G9" s="884"/>
      <c r="H9" s="873"/>
      <c r="I9" s="880"/>
      <c r="J9" s="882"/>
      <c r="K9" s="884"/>
    </row>
    <row r="10" spans="2:19" ht="15.75" customHeight="1">
      <c r="B10" s="869" t="s">
        <v>446</v>
      </c>
      <c r="C10" s="166" t="s">
        <v>447</v>
      </c>
      <c r="D10" s="334">
        <v>142157.84742400001</v>
      </c>
      <c r="E10" s="335">
        <v>157238.91114400001</v>
      </c>
      <c r="F10" s="335">
        <v>20103.630346999998</v>
      </c>
      <c r="G10" s="167"/>
      <c r="H10" s="336">
        <v>121591.440395</v>
      </c>
      <c r="I10" s="337">
        <v>135839.10523399999</v>
      </c>
      <c r="J10" s="337">
        <v>18864.985264999999</v>
      </c>
      <c r="K10" s="168"/>
      <c r="L10" s="195"/>
      <c r="M10" s="195"/>
      <c r="N10" s="195"/>
      <c r="O10" s="195"/>
      <c r="P10" s="195"/>
      <c r="Q10" s="195"/>
      <c r="R10" s="195"/>
      <c r="S10" s="195"/>
    </row>
    <row r="11" spans="2:19" ht="15.75" customHeight="1">
      <c r="B11" s="870"/>
      <c r="C11" s="169" t="s">
        <v>448</v>
      </c>
      <c r="D11" s="174">
        <v>931.457177</v>
      </c>
      <c r="E11" s="175">
        <v>998.312183</v>
      </c>
      <c r="F11" s="175">
        <v>296.53457800000001</v>
      </c>
      <c r="G11" s="170"/>
      <c r="H11" s="177">
        <v>891.88082599999996</v>
      </c>
      <c r="I11" s="178">
        <v>1044.201478</v>
      </c>
      <c r="J11" s="178">
        <v>306.14067599999998</v>
      </c>
      <c r="K11" s="171"/>
      <c r="L11" s="195"/>
      <c r="M11" s="195"/>
      <c r="N11" s="195"/>
      <c r="O11" s="195"/>
      <c r="P11" s="195"/>
      <c r="Q11" s="195"/>
      <c r="R11" s="195"/>
      <c r="S11" s="195"/>
    </row>
    <row r="12" spans="2:19" ht="15.75" customHeight="1">
      <c r="B12" s="870"/>
      <c r="C12" s="169" t="s">
        <v>449</v>
      </c>
      <c r="D12" s="174">
        <v>2966.5410310000002</v>
      </c>
      <c r="E12" s="175">
        <v>2026.0695250000001</v>
      </c>
      <c r="F12" s="175">
        <v>766.91706099999999</v>
      </c>
      <c r="G12" s="170"/>
      <c r="H12" s="177">
        <v>2775.0472180000002</v>
      </c>
      <c r="I12" s="178">
        <v>1703.8157430000001</v>
      </c>
      <c r="J12" s="178">
        <v>1154.1877019999999</v>
      </c>
      <c r="K12" s="171"/>
      <c r="L12" s="195"/>
      <c r="M12" s="195"/>
      <c r="N12" s="195"/>
      <c r="O12" s="195"/>
      <c r="P12" s="195"/>
      <c r="Q12" s="195"/>
      <c r="R12" s="195"/>
      <c r="S12" s="195"/>
    </row>
    <row r="13" spans="2:19" ht="15.75" customHeight="1">
      <c r="B13" s="870"/>
      <c r="C13" s="169" t="s">
        <v>450</v>
      </c>
      <c r="D13" s="174">
        <v>2735.824568</v>
      </c>
      <c r="E13" s="175">
        <v>2743.825417</v>
      </c>
      <c r="F13" s="175">
        <v>0</v>
      </c>
      <c r="G13" s="170"/>
      <c r="H13" s="177">
        <v>2463.2323970000002</v>
      </c>
      <c r="I13" s="178">
        <v>2331.4239130000001</v>
      </c>
      <c r="J13" s="178">
        <v>0</v>
      </c>
      <c r="K13" s="171"/>
      <c r="L13" s="195"/>
      <c r="M13" s="195"/>
      <c r="N13" s="195"/>
      <c r="O13" s="195"/>
      <c r="P13" s="195"/>
      <c r="Q13" s="195"/>
      <c r="R13" s="195"/>
      <c r="S13" s="195"/>
    </row>
    <row r="14" spans="2:19" ht="15.75" customHeight="1">
      <c r="B14" s="870"/>
      <c r="C14" s="169" t="s">
        <v>451</v>
      </c>
      <c r="D14" s="174">
        <v>295.12183099999999</v>
      </c>
      <c r="E14" s="175">
        <v>295.075941</v>
      </c>
      <c r="F14" s="175">
        <v>0</v>
      </c>
      <c r="G14" s="170"/>
      <c r="H14" s="177">
        <v>309.01482600000003</v>
      </c>
      <c r="I14" s="178">
        <v>309.00778700000001</v>
      </c>
      <c r="J14" s="178">
        <v>0</v>
      </c>
      <c r="K14" s="171"/>
      <c r="L14" s="195"/>
      <c r="M14" s="195"/>
      <c r="N14" s="195"/>
      <c r="O14" s="195"/>
      <c r="P14" s="195"/>
      <c r="Q14" s="195"/>
      <c r="R14" s="195"/>
      <c r="S14" s="195"/>
    </row>
    <row r="15" spans="2:19" ht="15.75" customHeight="1">
      <c r="B15" s="870"/>
      <c r="C15" s="169" t="s">
        <v>452</v>
      </c>
      <c r="D15" s="174">
        <v>18172.351638</v>
      </c>
      <c r="E15" s="175">
        <v>15213.769042</v>
      </c>
      <c r="F15" s="175">
        <v>3145.5050209999999</v>
      </c>
      <c r="G15" s="170"/>
      <c r="H15" s="177">
        <v>14259.767241</v>
      </c>
      <c r="I15" s="178">
        <v>11894.535518000001</v>
      </c>
      <c r="J15" s="178">
        <v>2430.2968430000001</v>
      </c>
      <c r="K15" s="171"/>
      <c r="L15" s="195"/>
      <c r="M15" s="195"/>
      <c r="N15" s="195"/>
      <c r="O15" s="195"/>
      <c r="P15" s="195"/>
      <c r="Q15" s="195"/>
      <c r="R15" s="195"/>
      <c r="S15" s="195"/>
    </row>
    <row r="16" spans="2:19" ht="15.75" customHeight="1">
      <c r="B16" s="870"/>
      <c r="C16" s="169" t="s">
        <v>453</v>
      </c>
      <c r="D16" s="174">
        <v>48707.926823000002</v>
      </c>
      <c r="E16" s="175">
        <v>26285.795459000001</v>
      </c>
      <c r="F16" s="175">
        <v>25181.516788000001</v>
      </c>
      <c r="G16" s="170"/>
      <c r="H16" s="177">
        <v>45955.011867000001</v>
      </c>
      <c r="I16" s="178">
        <v>24208.664690000001</v>
      </c>
      <c r="J16" s="178">
        <v>23010.059903000001</v>
      </c>
      <c r="K16" s="171"/>
      <c r="L16" s="195"/>
      <c r="M16" s="195"/>
      <c r="N16" s="195"/>
      <c r="O16" s="195"/>
      <c r="P16" s="195"/>
      <c r="Q16" s="195"/>
      <c r="R16" s="195"/>
      <c r="S16" s="195"/>
    </row>
    <row r="17" spans="2:19" ht="15.75" customHeight="1">
      <c r="B17" s="870"/>
      <c r="C17" s="172" t="s">
        <v>454</v>
      </c>
      <c r="D17" s="174">
        <v>10356.331921999999</v>
      </c>
      <c r="E17" s="175">
        <v>4923.8613670000004</v>
      </c>
      <c r="F17" s="175">
        <v>4654.8571970000003</v>
      </c>
      <c r="G17" s="170"/>
      <c r="H17" s="177">
        <v>6878.7615949999999</v>
      </c>
      <c r="I17" s="178">
        <v>4165.3500199999999</v>
      </c>
      <c r="J17" s="178">
        <v>3908.3520950000002</v>
      </c>
      <c r="K17" s="171"/>
      <c r="L17" s="195"/>
      <c r="M17" s="195"/>
      <c r="N17" s="195"/>
      <c r="O17" s="195"/>
      <c r="P17" s="195"/>
      <c r="Q17" s="195"/>
      <c r="R17" s="195"/>
      <c r="S17" s="195"/>
    </row>
    <row r="18" spans="2:19" ht="15.75" customHeight="1">
      <c r="B18" s="870"/>
      <c r="C18" s="169" t="s">
        <v>455</v>
      </c>
      <c r="D18" s="174">
        <v>18608.236362</v>
      </c>
      <c r="E18" s="175">
        <v>10846.083805</v>
      </c>
      <c r="F18" s="175">
        <v>7633.6197679999996</v>
      </c>
      <c r="G18" s="170"/>
      <c r="H18" s="177">
        <v>20360.766063999999</v>
      </c>
      <c r="I18" s="178">
        <v>11809.238647</v>
      </c>
      <c r="J18" s="178">
        <v>8383.634043</v>
      </c>
      <c r="K18" s="171"/>
      <c r="L18" s="195"/>
      <c r="M18" s="195"/>
      <c r="N18" s="195"/>
      <c r="O18" s="195"/>
      <c r="P18" s="195"/>
      <c r="Q18" s="195"/>
      <c r="R18" s="195"/>
      <c r="S18" s="195"/>
    </row>
    <row r="19" spans="2:19" ht="15.75" customHeight="1">
      <c r="B19" s="870"/>
      <c r="C19" s="172" t="s">
        <v>454</v>
      </c>
      <c r="D19" s="174">
        <v>3438.0317190000001</v>
      </c>
      <c r="E19" s="175">
        <v>2335.0872220000001</v>
      </c>
      <c r="F19" s="175">
        <v>1355.755056</v>
      </c>
      <c r="G19" s="170"/>
      <c r="H19" s="177">
        <v>3301.3616000000002</v>
      </c>
      <c r="I19" s="178">
        <v>2267.0098929999999</v>
      </c>
      <c r="J19" s="178">
        <v>1331.1641629999999</v>
      </c>
      <c r="K19" s="171"/>
      <c r="L19" s="195"/>
      <c r="M19" s="195"/>
      <c r="N19" s="195"/>
      <c r="O19" s="195"/>
      <c r="P19" s="195"/>
      <c r="Q19" s="195"/>
      <c r="R19" s="195"/>
      <c r="S19" s="195"/>
    </row>
    <row r="20" spans="2:19" ht="15.75" customHeight="1">
      <c r="B20" s="870"/>
      <c r="C20" s="169" t="s">
        <v>456</v>
      </c>
      <c r="D20" s="174">
        <v>5037.7324909999998</v>
      </c>
      <c r="E20" s="175">
        <v>4970.7107610000003</v>
      </c>
      <c r="F20" s="175">
        <v>1813.836888</v>
      </c>
      <c r="G20" s="170"/>
      <c r="H20" s="177">
        <v>4520.7907619999996</v>
      </c>
      <c r="I20" s="178">
        <v>4456.941828</v>
      </c>
      <c r="J20" s="178">
        <v>1617.270121</v>
      </c>
      <c r="K20" s="171"/>
      <c r="L20" s="195"/>
      <c r="M20" s="195"/>
      <c r="N20" s="195"/>
      <c r="O20" s="195"/>
      <c r="P20" s="195"/>
      <c r="Q20" s="195"/>
      <c r="R20" s="195"/>
      <c r="S20" s="195"/>
    </row>
    <row r="21" spans="2:19" ht="15.75" customHeight="1">
      <c r="B21" s="870"/>
      <c r="C21" s="172" t="s">
        <v>454</v>
      </c>
      <c r="D21" s="174">
        <v>1081.522614</v>
      </c>
      <c r="E21" s="175">
        <v>1047.764154</v>
      </c>
      <c r="F21" s="175">
        <v>402.09842200000003</v>
      </c>
      <c r="G21" s="170"/>
      <c r="H21" s="177">
        <v>1031.648966</v>
      </c>
      <c r="I21" s="178">
        <v>1004.2982490000001</v>
      </c>
      <c r="J21" s="178">
        <v>385.31713200000002</v>
      </c>
      <c r="K21" s="171"/>
      <c r="L21" s="195"/>
      <c r="M21" s="195"/>
      <c r="N21" s="195"/>
      <c r="O21" s="195"/>
      <c r="P21" s="195"/>
      <c r="Q21" s="195"/>
      <c r="R21" s="195"/>
      <c r="S21" s="195"/>
    </row>
    <row r="22" spans="2:19" ht="15.75" customHeight="1">
      <c r="B22" s="870"/>
      <c r="C22" s="169" t="s">
        <v>457</v>
      </c>
      <c r="D22" s="174">
        <v>3628.1905670000001</v>
      </c>
      <c r="E22" s="175">
        <v>1648.0982180000001</v>
      </c>
      <c r="F22" s="175">
        <v>1742.2067509999999</v>
      </c>
      <c r="G22" s="176">
        <v>1871.2041019999999</v>
      </c>
      <c r="H22" s="177">
        <v>3417.8566780000001</v>
      </c>
      <c r="I22" s="178">
        <v>1528.571445</v>
      </c>
      <c r="J22" s="178">
        <v>1613.2141750000001</v>
      </c>
      <c r="K22" s="176">
        <v>1813.5577800000001</v>
      </c>
      <c r="L22" s="195"/>
      <c r="M22" s="195"/>
      <c r="N22" s="195"/>
      <c r="O22" s="195"/>
      <c r="P22" s="195"/>
      <c r="Q22" s="195"/>
      <c r="R22" s="195"/>
      <c r="S22" s="195"/>
    </row>
    <row r="23" spans="2:19" ht="15.75" customHeight="1">
      <c r="B23" s="870"/>
      <c r="C23" s="169" t="s">
        <v>458</v>
      </c>
      <c r="D23" s="174">
        <v>1454.342447</v>
      </c>
      <c r="E23" s="175">
        <v>1157.673084</v>
      </c>
      <c r="F23" s="175">
        <v>1736.509624</v>
      </c>
      <c r="G23" s="170"/>
      <c r="H23" s="177">
        <v>1710.875342</v>
      </c>
      <c r="I23" s="178">
        <v>1190.6837190000001</v>
      </c>
      <c r="J23" s="178">
        <v>1786.0255790000001</v>
      </c>
      <c r="K23" s="171"/>
      <c r="L23" s="195"/>
      <c r="M23" s="195"/>
      <c r="N23" s="195"/>
      <c r="O23" s="195"/>
      <c r="P23" s="195"/>
      <c r="Q23" s="195"/>
      <c r="R23" s="195"/>
      <c r="S23" s="195"/>
    </row>
    <row r="24" spans="2:19" ht="15.75" customHeight="1">
      <c r="B24" s="870"/>
      <c r="C24" s="169" t="s">
        <v>459</v>
      </c>
      <c r="D24" s="174">
        <v>1558.19848</v>
      </c>
      <c r="E24" s="175">
        <v>1558.0216969999999</v>
      </c>
      <c r="F24" s="175">
        <v>206.63826</v>
      </c>
      <c r="G24" s="170"/>
      <c r="H24" s="177">
        <v>1958.9507180000001</v>
      </c>
      <c r="I24" s="178">
        <v>1958.63643</v>
      </c>
      <c r="J24" s="178">
        <v>244.621521</v>
      </c>
      <c r="K24" s="171"/>
      <c r="L24" s="195"/>
      <c r="M24" s="195"/>
      <c r="N24" s="195"/>
      <c r="O24" s="195"/>
      <c r="P24" s="195"/>
      <c r="Q24" s="195"/>
      <c r="R24" s="195"/>
      <c r="S24" s="195"/>
    </row>
    <row r="25" spans="2:19" ht="15.75" customHeight="1">
      <c r="B25" s="870"/>
      <c r="C25" s="169" t="s">
        <v>460</v>
      </c>
      <c r="D25" s="174">
        <v>3.0594389999999998</v>
      </c>
      <c r="E25" s="175">
        <v>3.0576530000000002</v>
      </c>
      <c r="F25" s="175">
        <v>0.67050799999999999</v>
      </c>
      <c r="G25" s="170"/>
      <c r="H25" s="177">
        <v>3.1969129999999999</v>
      </c>
      <c r="I25" s="178">
        <v>3.195109</v>
      </c>
      <c r="J25" s="178">
        <v>0.69232099999999996</v>
      </c>
      <c r="K25" s="171"/>
      <c r="L25" s="195"/>
      <c r="M25" s="195"/>
      <c r="N25" s="195"/>
      <c r="O25" s="195"/>
      <c r="P25" s="195"/>
      <c r="Q25" s="195"/>
      <c r="R25" s="195"/>
      <c r="S25" s="195"/>
    </row>
    <row r="26" spans="2:19" ht="15.75" customHeight="1">
      <c r="B26" s="870"/>
      <c r="C26" s="169" t="s">
        <v>461</v>
      </c>
      <c r="D26" s="174">
        <v>2507.5584530000001</v>
      </c>
      <c r="E26" s="175">
        <v>1628.4410789999999</v>
      </c>
      <c r="F26" s="175">
        <v>1602.2225570000001</v>
      </c>
      <c r="G26" s="170"/>
      <c r="H26" s="177">
        <v>3098.890633</v>
      </c>
      <c r="I26" s="178">
        <v>2081.3277309999999</v>
      </c>
      <c r="J26" s="178">
        <v>1831.8691679999999</v>
      </c>
      <c r="K26" s="171"/>
      <c r="L26" s="195"/>
      <c r="M26" s="195"/>
      <c r="N26" s="195"/>
      <c r="O26" s="195"/>
      <c r="P26" s="195"/>
      <c r="Q26" s="195"/>
      <c r="R26" s="195"/>
      <c r="S26" s="195"/>
    </row>
    <row r="27" spans="2:19" ht="15.75" customHeight="1">
      <c r="B27" s="870"/>
      <c r="C27" s="169" t="s">
        <v>462</v>
      </c>
      <c r="D27" s="174">
        <v>2292.7016880000001</v>
      </c>
      <c r="E27" s="175">
        <v>2292.3850600000001</v>
      </c>
      <c r="F27" s="175">
        <v>2548.13537</v>
      </c>
      <c r="G27" s="170"/>
      <c r="H27" s="177">
        <v>2188.7968369999999</v>
      </c>
      <c r="I27" s="178">
        <v>2188.7968369999999</v>
      </c>
      <c r="J27" s="178">
        <v>2460.4555559999999</v>
      </c>
      <c r="K27" s="171"/>
      <c r="L27" s="195"/>
      <c r="M27" s="195"/>
      <c r="N27" s="195"/>
      <c r="O27" s="195"/>
      <c r="P27" s="195"/>
      <c r="Q27" s="195"/>
      <c r="R27" s="195"/>
      <c r="S27" s="195"/>
    </row>
    <row r="28" spans="2:19" ht="15.75" hidden="1" customHeight="1">
      <c r="B28" s="870"/>
      <c r="C28" s="173"/>
      <c r="D28" s="174"/>
      <c r="E28" s="175"/>
      <c r="F28" s="175"/>
      <c r="G28" s="176"/>
      <c r="H28" s="177"/>
      <c r="I28" s="178"/>
      <c r="J28" s="178"/>
      <c r="K28" s="179"/>
      <c r="L28" s="195"/>
      <c r="M28" s="195"/>
      <c r="N28" s="195"/>
      <c r="O28" s="195"/>
      <c r="P28" s="195"/>
      <c r="Q28" s="195"/>
      <c r="R28" s="195"/>
      <c r="S28" s="195"/>
    </row>
    <row r="29" spans="2:19" ht="15.75" customHeight="1">
      <c r="B29" s="870"/>
      <c r="C29" s="180" t="s">
        <v>463</v>
      </c>
      <c r="D29" s="338">
        <v>19036.721432999999</v>
      </c>
      <c r="E29" s="339">
        <v>19024.731356</v>
      </c>
      <c r="F29" s="339">
        <v>13236.99494</v>
      </c>
      <c r="G29" s="181"/>
      <c r="H29" s="340">
        <v>19709.656636</v>
      </c>
      <c r="I29" s="341">
        <v>19587.103737000001</v>
      </c>
      <c r="J29" s="341">
        <v>12060.81597</v>
      </c>
      <c r="K29" s="182"/>
      <c r="L29" s="195"/>
      <c r="M29" s="195"/>
      <c r="N29" s="195"/>
      <c r="O29" s="195"/>
      <c r="P29" s="195"/>
      <c r="Q29" s="195"/>
      <c r="R29" s="195"/>
      <c r="S29" s="195"/>
    </row>
    <row r="30" spans="2:19" ht="18" customHeight="1" thickBot="1">
      <c r="B30" s="871"/>
      <c r="C30" s="183" t="s">
        <v>464</v>
      </c>
      <c r="D30" s="184">
        <f ca="1">+D10+D11+D12+D13+D14+D15+D16+D18+D20+D22+D23+D24+D25+D26+D27+D29</f>
        <v>270093.81185200007</v>
      </c>
      <c r="E30" s="185">
        <f ca="1">+E10+E11+E12+E13+E14+E15+E16+E18+E20+E23+E22+E24+E25+E26+E27+E29</f>
        <v>247930.96142400004</v>
      </c>
      <c r="F30" s="185">
        <f ca="1">+F10+F11+F12+F13+F14+F15+F16+F18+F20+F23+F22+F24+F25+F26+F27+F29</f>
        <v>80014.938460999998</v>
      </c>
      <c r="G30" s="342">
        <v>2540.4503379999996</v>
      </c>
      <c r="H30" s="184">
        <f ca="1">+H10+H11+H12+H13+H14+H15+H16+H18+H20+H23+H22+H24+H25+H26+H27+H29</f>
        <v>245215.175353</v>
      </c>
      <c r="I30" s="185">
        <f ca="1">+I10+I11+I12+I13+I14+I15+I16+I18+I20+I23+I22+I24+I25+I26+I27+I29</f>
        <v>222135.24984600002</v>
      </c>
      <c r="J30" s="185">
        <f ca="1">+J10+J11+J12+J13+J14+J15+J16+J18+J20+J23+J22+J24+J25+J26+J27+J29</f>
        <v>75764.268842999998</v>
      </c>
      <c r="K30" s="343">
        <v>2812.8385119999998</v>
      </c>
      <c r="L30" s="195"/>
      <c r="M30" s="195"/>
      <c r="N30" s="195"/>
      <c r="O30" s="195"/>
      <c r="P30" s="195"/>
      <c r="Q30" s="195"/>
      <c r="R30" s="195"/>
      <c r="S30" s="195"/>
    </row>
    <row r="31" spans="2:19" ht="17.25" customHeight="1">
      <c r="D31" s="186" t="s">
        <v>465</v>
      </c>
    </row>
    <row r="32" spans="2:19" s="2" customFormat="1" ht="17.25" customHeight="1">
      <c r="D32" s="186" t="s">
        <v>466</v>
      </c>
      <c r="L32" s="162"/>
      <c r="M32" s="162"/>
      <c r="N32" s="162"/>
      <c r="O32" s="162"/>
    </row>
    <row r="33" spans="2:19" ht="14.25"/>
    <row r="34" spans="2:19" ht="23.25" customHeight="1" thickBot="1">
      <c r="B34" s="623"/>
    </row>
    <row r="35" spans="2:19" ht="32.25" customHeight="1" thickBot="1">
      <c r="B35" s="161"/>
      <c r="C35" s="164"/>
      <c r="D35" s="876" t="s">
        <v>441</v>
      </c>
      <c r="E35" s="877"/>
      <c r="F35" s="877"/>
      <c r="G35" s="877"/>
      <c r="H35" s="877"/>
      <c r="I35" s="877"/>
      <c r="J35" s="877"/>
      <c r="K35" s="878"/>
    </row>
    <row r="36" spans="2:19" ht="32.25" customHeight="1" thickBot="1">
      <c r="B36" s="161"/>
      <c r="C36" s="164"/>
      <c r="D36" s="876" t="s">
        <v>12</v>
      </c>
      <c r="E36" s="877"/>
      <c r="F36" s="877"/>
      <c r="G36" s="878"/>
      <c r="H36" s="876" t="s">
        <v>13</v>
      </c>
      <c r="I36" s="877"/>
      <c r="J36" s="877"/>
      <c r="K36" s="878"/>
    </row>
    <row r="37" spans="2:19" ht="51" customHeight="1">
      <c r="B37" s="165"/>
      <c r="C37" s="164"/>
      <c r="D37" s="872" t="s">
        <v>442</v>
      </c>
      <c r="E37" s="874" t="s">
        <v>443</v>
      </c>
      <c r="F37" s="865" t="s">
        <v>444</v>
      </c>
      <c r="G37" s="867" t="s">
        <v>467</v>
      </c>
      <c r="H37" s="872" t="s">
        <v>442</v>
      </c>
      <c r="I37" s="874" t="s">
        <v>443</v>
      </c>
      <c r="J37" s="865" t="s">
        <v>444</v>
      </c>
      <c r="K37" s="867" t="s">
        <v>467</v>
      </c>
    </row>
    <row r="38" spans="2:19" ht="33" customHeight="1" thickBot="1">
      <c r="B38" s="624">
        <v>1</v>
      </c>
      <c r="C38" s="203" t="s">
        <v>11</v>
      </c>
      <c r="D38" s="873"/>
      <c r="E38" s="875"/>
      <c r="F38" s="866"/>
      <c r="G38" s="868"/>
      <c r="H38" s="873"/>
      <c r="I38" s="875"/>
      <c r="J38" s="866"/>
      <c r="K38" s="868"/>
    </row>
    <row r="39" spans="2:19" ht="15.75" customHeight="1">
      <c r="B39" s="869" t="s">
        <v>635</v>
      </c>
      <c r="C39" s="166" t="s">
        <v>447</v>
      </c>
      <c r="D39" s="334">
        <v>86252.345451999994</v>
      </c>
      <c r="E39" s="344">
        <v>102316.730177</v>
      </c>
      <c r="F39" s="344">
        <v>13001.957773</v>
      </c>
      <c r="G39" s="188"/>
      <c r="H39" s="334">
        <v>64886.664067999998</v>
      </c>
      <c r="I39" s="344">
        <v>79961.239168</v>
      </c>
      <c r="J39" s="344">
        <v>12556.348588999999</v>
      </c>
      <c r="K39" s="188"/>
      <c r="L39" s="195"/>
      <c r="M39" s="195"/>
      <c r="N39" s="195"/>
      <c r="O39" s="195"/>
      <c r="P39" s="195"/>
      <c r="Q39" s="195"/>
      <c r="R39" s="195"/>
      <c r="S39" s="195"/>
    </row>
    <row r="40" spans="2:19" ht="15.75" customHeight="1">
      <c r="B40" s="870"/>
      <c r="C40" s="169" t="s">
        <v>448</v>
      </c>
      <c r="D40" s="174">
        <v>47.661976000000003</v>
      </c>
      <c r="E40" s="190">
        <v>37.390881999999998</v>
      </c>
      <c r="F40" s="190">
        <v>7.4781769999999996</v>
      </c>
      <c r="G40" s="189"/>
      <c r="H40" s="174">
        <v>42.686964000000003</v>
      </c>
      <c r="I40" s="190">
        <v>31.828419</v>
      </c>
      <c r="J40" s="190">
        <v>6.3656839999999999</v>
      </c>
      <c r="K40" s="189"/>
      <c r="L40" s="195"/>
      <c r="M40" s="195"/>
      <c r="N40" s="195"/>
      <c r="O40" s="195"/>
      <c r="P40" s="195"/>
      <c r="Q40" s="195"/>
      <c r="R40" s="195"/>
      <c r="S40" s="195"/>
    </row>
    <row r="41" spans="2:19" ht="15.75" customHeight="1">
      <c r="B41" s="870"/>
      <c r="C41" s="169" t="s">
        <v>449</v>
      </c>
      <c r="D41" s="174">
        <v>568.62031200000001</v>
      </c>
      <c r="E41" s="190">
        <v>342.25114500000001</v>
      </c>
      <c r="F41" s="190">
        <v>312.03676100000001</v>
      </c>
      <c r="G41" s="189"/>
      <c r="H41" s="174">
        <v>539.67145000000005</v>
      </c>
      <c r="I41" s="190">
        <v>349.89840299999997</v>
      </c>
      <c r="J41" s="190">
        <v>343.98460799999998</v>
      </c>
      <c r="K41" s="189"/>
      <c r="L41" s="195"/>
      <c r="M41" s="195"/>
      <c r="N41" s="195"/>
      <c r="O41" s="195"/>
      <c r="P41" s="195"/>
      <c r="Q41" s="195"/>
      <c r="R41" s="195"/>
      <c r="S41" s="195"/>
    </row>
    <row r="42" spans="2:19" ht="15.75" customHeight="1">
      <c r="B42" s="870"/>
      <c r="C42" s="169" t="s">
        <v>450</v>
      </c>
      <c r="D42" s="174">
        <v>0</v>
      </c>
      <c r="E42" s="190">
        <v>0</v>
      </c>
      <c r="F42" s="190">
        <v>0</v>
      </c>
      <c r="G42" s="189"/>
      <c r="H42" s="174">
        <v>0</v>
      </c>
      <c r="I42" s="190">
        <v>0</v>
      </c>
      <c r="J42" s="190">
        <v>0</v>
      </c>
      <c r="K42" s="189"/>
      <c r="L42" s="195"/>
      <c r="M42" s="195"/>
      <c r="N42" s="195"/>
      <c r="O42" s="195"/>
      <c r="P42" s="195"/>
      <c r="Q42" s="195"/>
      <c r="R42" s="195"/>
      <c r="S42" s="195"/>
    </row>
    <row r="43" spans="2:19" ht="15.75" customHeight="1">
      <c r="B43" s="870"/>
      <c r="C43" s="169" t="s">
        <v>451</v>
      </c>
      <c r="D43" s="174">
        <v>0</v>
      </c>
      <c r="E43" s="190">
        <v>0</v>
      </c>
      <c r="F43" s="190">
        <v>0</v>
      </c>
      <c r="G43" s="189"/>
      <c r="H43" s="174">
        <v>0</v>
      </c>
      <c r="I43" s="190">
        <v>0</v>
      </c>
      <c r="J43" s="190">
        <v>0</v>
      </c>
      <c r="K43" s="189"/>
      <c r="L43" s="195"/>
      <c r="M43" s="195"/>
      <c r="N43" s="195"/>
      <c r="O43" s="195"/>
      <c r="P43" s="195"/>
      <c r="Q43" s="195"/>
      <c r="R43" s="195"/>
      <c r="S43" s="195"/>
    </row>
    <row r="44" spans="2:19" ht="15.75" customHeight="1">
      <c r="B44" s="870"/>
      <c r="C44" s="169" t="s">
        <v>452</v>
      </c>
      <c r="D44" s="174">
        <v>3960.8552220000001</v>
      </c>
      <c r="E44" s="190">
        <v>2795.2118099999998</v>
      </c>
      <c r="F44" s="190">
        <v>481.67296599999997</v>
      </c>
      <c r="G44" s="189"/>
      <c r="H44" s="174">
        <v>2789.817556</v>
      </c>
      <c r="I44" s="190">
        <v>2204.5757189999999</v>
      </c>
      <c r="J44" s="190">
        <v>432.56493499999999</v>
      </c>
      <c r="K44" s="189"/>
      <c r="L44" s="195"/>
      <c r="M44" s="195"/>
      <c r="N44" s="195"/>
      <c r="O44" s="195"/>
      <c r="P44" s="195"/>
      <c r="Q44" s="195"/>
      <c r="R44" s="195"/>
      <c r="S44" s="195"/>
    </row>
    <row r="45" spans="2:19" ht="15.75" customHeight="1">
      <c r="B45" s="870"/>
      <c r="C45" s="169" t="s">
        <v>453</v>
      </c>
      <c r="D45" s="174">
        <v>22010.706966000002</v>
      </c>
      <c r="E45" s="190">
        <v>5898.9089979999999</v>
      </c>
      <c r="F45" s="190">
        <v>5610.0497759999998</v>
      </c>
      <c r="G45" s="189"/>
      <c r="H45" s="174">
        <v>22853.656195</v>
      </c>
      <c r="I45" s="190">
        <v>7380.94121</v>
      </c>
      <c r="J45" s="190">
        <v>7078.9948850000001</v>
      </c>
      <c r="K45" s="189"/>
      <c r="L45" s="195"/>
      <c r="M45" s="195"/>
      <c r="N45" s="195"/>
      <c r="O45" s="195"/>
      <c r="P45" s="195"/>
      <c r="Q45" s="195"/>
      <c r="R45" s="195"/>
      <c r="S45" s="195"/>
    </row>
    <row r="46" spans="2:19" ht="15.75" customHeight="1">
      <c r="B46" s="870"/>
      <c r="C46" s="172" t="s">
        <v>454</v>
      </c>
      <c r="D46" s="174">
        <v>6729.3229160000001</v>
      </c>
      <c r="E46" s="190">
        <v>2136.9633079999999</v>
      </c>
      <c r="F46" s="190">
        <v>2022.3384920000001</v>
      </c>
      <c r="G46" s="189"/>
      <c r="H46" s="174">
        <v>3281.2232410000001</v>
      </c>
      <c r="I46" s="190">
        <v>1440.3915529999999</v>
      </c>
      <c r="J46" s="190">
        <v>1348.9243140000001</v>
      </c>
      <c r="K46" s="189"/>
      <c r="L46" s="195"/>
      <c r="M46" s="195"/>
      <c r="N46" s="195"/>
      <c r="O46" s="195"/>
      <c r="P46" s="195"/>
      <c r="Q46" s="195"/>
      <c r="R46" s="195"/>
      <c r="S46" s="195"/>
    </row>
    <row r="47" spans="2:19" ht="15.75" customHeight="1">
      <c r="B47" s="870"/>
      <c r="C47" s="169" t="s">
        <v>455</v>
      </c>
      <c r="D47" s="174">
        <v>9523.3029929999993</v>
      </c>
      <c r="E47" s="190">
        <v>4153.1732119999997</v>
      </c>
      <c r="F47" s="190">
        <v>2858.7635690000002</v>
      </c>
      <c r="G47" s="189"/>
      <c r="H47" s="174">
        <v>8228.0880670000006</v>
      </c>
      <c r="I47" s="190">
        <v>2793.3820369999999</v>
      </c>
      <c r="J47" s="190">
        <v>1859.527208</v>
      </c>
      <c r="K47" s="189"/>
      <c r="L47" s="195"/>
      <c r="M47" s="195"/>
      <c r="N47" s="195"/>
      <c r="O47" s="195"/>
      <c r="P47" s="195"/>
      <c r="Q47" s="195"/>
      <c r="R47" s="195"/>
      <c r="S47" s="195"/>
    </row>
    <row r="48" spans="2:19" ht="15.75" customHeight="1">
      <c r="B48" s="870"/>
      <c r="C48" s="172" t="s">
        <v>454</v>
      </c>
      <c r="D48" s="174">
        <v>2343.550749</v>
      </c>
      <c r="E48" s="190">
        <v>1446.970988</v>
      </c>
      <c r="F48" s="190">
        <v>829.20755299999996</v>
      </c>
      <c r="G48" s="189"/>
      <c r="H48" s="174">
        <v>2104.528092</v>
      </c>
      <c r="I48" s="190">
        <v>1319.789992</v>
      </c>
      <c r="J48" s="190">
        <v>754.33324400000004</v>
      </c>
      <c r="K48" s="189"/>
      <c r="L48" s="195"/>
      <c r="M48" s="195"/>
      <c r="N48" s="195"/>
      <c r="O48" s="195"/>
      <c r="P48" s="195"/>
      <c r="Q48" s="195"/>
      <c r="R48" s="195"/>
      <c r="S48" s="195"/>
    </row>
    <row r="49" spans="2:19" ht="15.75" customHeight="1">
      <c r="B49" s="870"/>
      <c r="C49" s="169" t="s">
        <v>456</v>
      </c>
      <c r="D49" s="174">
        <v>2573.2697859999998</v>
      </c>
      <c r="E49" s="190">
        <v>2538.460497</v>
      </c>
      <c r="F49" s="190">
        <v>928.73305100000005</v>
      </c>
      <c r="G49" s="189"/>
      <c r="H49" s="174">
        <v>1626.8758809999999</v>
      </c>
      <c r="I49" s="190">
        <v>1603.316292</v>
      </c>
      <c r="J49" s="190">
        <v>602.98716100000001</v>
      </c>
      <c r="K49" s="189"/>
      <c r="L49" s="195"/>
      <c r="M49" s="195"/>
      <c r="N49" s="195"/>
      <c r="O49" s="195"/>
      <c r="P49" s="195"/>
      <c r="Q49" s="195"/>
      <c r="R49" s="195"/>
      <c r="S49" s="195"/>
    </row>
    <row r="50" spans="2:19" ht="15.75" customHeight="1">
      <c r="B50" s="870"/>
      <c r="C50" s="172" t="s">
        <v>454</v>
      </c>
      <c r="D50" s="174">
        <v>1004.427804</v>
      </c>
      <c r="E50" s="190">
        <v>974.13900000000001</v>
      </c>
      <c r="F50" s="190">
        <v>374.11008199999998</v>
      </c>
      <c r="G50" s="189"/>
      <c r="H50" s="174">
        <v>913.70634900000005</v>
      </c>
      <c r="I50" s="190">
        <v>892.523144</v>
      </c>
      <c r="J50" s="190">
        <v>345.460061</v>
      </c>
      <c r="K50" s="189"/>
      <c r="L50" s="195"/>
      <c r="M50" s="195"/>
      <c r="N50" s="195"/>
      <c r="O50" s="195"/>
      <c r="P50" s="195"/>
      <c r="Q50" s="195"/>
      <c r="R50" s="195"/>
      <c r="S50" s="195"/>
    </row>
    <row r="51" spans="2:19" ht="15.75" customHeight="1">
      <c r="B51" s="870"/>
      <c r="C51" s="169" t="s">
        <v>457</v>
      </c>
      <c r="D51" s="174">
        <v>2152.29576</v>
      </c>
      <c r="E51" s="190">
        <v>1029.6346470000001</v>
      </c>
      <c r="F51" s="190">
        <v>1081.2627629999999</v>
      </c>
      <c r="G51" s="191">
        <v>1089.8749330000001</v>
      </c>
      <c r="H51" s="174">
        <v>2097.737435</v>
      </c>
      <c r="I51" s="190">
        <v>958.80407100000002</v>
      </c>
      <c r="J51" s="190">
        <v>1020.154959</v>
      </c>
      <c r="K51" s="191">
        <v>1105.870574</v>
      </c>
      <c r="L51" s="195"/>
      <c r="M51" s="195"/>
      <c r="N51" s="195"/>
      <c r="O51" s="195"/>
      <c r="P51" s="195"/>
      <c r="Q51" s="195"/>
      <c r="R51" s="195"/>
      <c r="S51" s="195"/>
    </row>
    <row r="52" spans="2:19" ht="15.75" customHeight="1">
      <c r="B52" s="870"/>
      <c r="C52" s="169" t="s">
        <v>458</v>
      </c>
      <c r="D52" s="174">
        <v>1347.5419489999999</v>
      </c>
      <c r="E52" s="190">
        <v>1095.706383</v>
      </c>
      <c r="F52" s="190">
        <v>1643.559573</v>
      </c>
      <c r="G52" s="189"/>
      <c r="H52" s="174">
        <v>1338.1592969999999</v>
      </c>
      <c r="I52" s="190">
        <v>1116.6774399999999</v>
      </c>
      <c r="J52" s="190">
        <v>1675.016161</v>
      </c>
      <c r="K52" s="189"/>
      <c r="L52" s="195"/>
      <c r="M52" s="195"/>
      <c r="N52" s="195"/>
      <c r="O52" s="195"/>
      <c r="P52" s="195"/>
      <c r="Q52" s="195"/>
      <c r="R52" s="195"/>
      <c r="S52" s="195"/>
    </row>
    <row r="53" spans="2:19" ht="15.75" customHeight="1">
      <c r="B53" s="870"/>
      <c r="C53" s="169" t="s">
        <v>459</v>
      </c>
      <c r="D53" s="174">
        <v>419.812254</v>
      </c>
      <c r="E53" s="190">
        <v>419.74948799999999</v>
      </c>
      <c r="F53" s="190">
        <v>46.080855999999997</v>
      </c>
      <c r="G53" s="189"/>
      <c r="H53" s="174">
        <v>454.82977199999999</v>
      </c>
      <c r="I53" s="190">
        <v>454.71128299999998</v>
      </c>
      <c r="J53" s="190">
        <v>50.653440000000003</v>
      </c>
      <c r="K53" s="189"/>
      <c r="L53" s="195"/>
      <c r="M53" s="195"/>
      <c r="N53" s="195"/>
      <c r="O53" s="195"/>
      <c r="P53" s="195"/>
      <c r="Q53" s="195"/>
      <c r="R53" s="195"/>
      <c r="S53" s="195"/>
    </row>
    <row r="54" spans="2:19" ht="15.75" customHeight="1">
      <c r="B54" s="870"/>
      <c r="C54" s="169" t="s">
        <v>460</v>
      </c>
      <c r="D54" s="174">
        <v>9.9999999999999995E-7</v>
      </c>
      <c r="E54" s="190">
        <v>9.9999999999999995E-7</v>
      </c>
      <c r="F54" s="190">
        <v>0</v>
      </c>
      <c r="G54" s="189"/>
      <c r="H54" s="174">
        <v>9.9999999999999995E-7</v>
      </c>
      <c r="I54" s="190">
        <v>9.9999999999999995E-7</v>
      </c>
      <c r="J54" s="190">
        <v>0</v>
      </c>
      <c r="K54" s="189"/>
      <c r="L54" s="195"/>
      <c r="M54" s="195"/>
      <c r="N54" s="195"/>
      <c r="O54" s="195"/>
      <c r="P54" s="195"/>
      <c r="Q54" s="195"/>
      <c r="R54" s="195"/>
      <c r="S54" s="195"/>
    </row>
    <row r="55" spans="2:19" ht="15.75" customHeight="1">
      <c r="B55" s="870"/>
      <c r="C55" s="169" t="s">
        <v>461</v>
      </c>
      <c r="D55" s="174">
        <v>1333.868129</v>
      </c>
      <c r="E55" s="190">
        <v>684.10140100000001</v>
      </c>
      <c r="F55" s="190">
        <v>660.33301800000004</v>
      </c>
      <c r="G55" s="189"/>
      <c r="H55" s="174">
        <v>1553.8502000000001</v>
      </c>
      <c r="I55" s="190">
        <v>863.54191800000001</v>
      </c>
      <c r="J55" s="190">
        <v>705.48416399999996</v>
      </c>
      <c r="K55" s="189"/>
      <c r="L55" s="195"/>
      <c r="M55" s="195"/>
      <c r="N55" s="195"/>
      <c r="O55" s="195"/>
      <c r="P55" s="195"/>
      <c r="Q55" s="195"/>
      <c r="R55" s="195"/>
      <c r="S55" s="195"/>
    </row>
    <row r="56" spans="2:19" ht="15.75" customHeight="1">
      <c r="B56" s="870"/>
      <c r="C56" s="169" t="s">
        <v>462</v>
      </c>
      <c r="D56" s="174">
        <v>1940.207641</v>
      </c>
      <c r="E56" s="190">
        <v>1939.8910129999999</v>
      </c>
      <c r="F56" s="190">
        <v>1947.101913</v>
      </c>
      <c r="G56" s="189"/>
      <c r="H56" s="174">
        <v>1820.7373580000001</v>
      </c>
      <c r="I56" s="190">
        <v>1820.7373580000001</v>
      </c>
      <c r="J56" s="190">
        <v>1827.5628790000001</v>
      </c>
      <c r="K56" s="189"/>
      <c r="L56" s="195"/>
      <c r="M56" s="195"/>
      <c r="N56" s="195"/>
      <c r="O56" s="195"/>
      <c r="P56" s="195"/>
      <c r="Q56" s="195"/>
      <c r="R56" s="195"/>
      <c r="S56" s="195"/>
    </row>
    <row r="57" spans="2:19" ht="15.75" hidden="1" customHeight="1">
      <c r="B57" s="870"/>
      <c r="C57" s="173"/>
      <c r="D57" s="174"/>
      <c r="E57" s="190"/>
      <c r="F57" s="190"/>
      <c r="G57" s="191"/>
      <c r="H57" s="174"/>
      <c r="I57" s="190"/>
      <c r="J57" s="190"/>
      <c r="K57" s="191"/>
      <c r="L57" s="195"/>
      <c r="M57" s="195"/>
      <c r="N57" s="195"/>
      <c r="O57" s="195"/>
      <c r="P57" s="195"/>
      <c r="Q57" s="195"/>
      <c r="R57" s="195"/>
      <c r="S57" s="195"/>
    </row>
    <row r="58" spans="2:19" ht="15.75" customHeight="1" thickBot="1">
      <c r="B58" s="870"/>
      <c r="C58" s="169" t="s">
        <v>463</v>
      </c>
      <c r="D58" s="174">
        <v>15262.05385</v>
      </c>
      <c r="E58" s="190">
        <v>15262.05385</v>
      </c>
      <c r="F58" s="190">
        <v>11946.142943000001</v>
      </c>
      <c r="G58" s="189"/>
      <c r="H58" s="174">
        <v>14812.01737</v>
      </c>
      <c r="I58" s="190">
        <v>14812.01737</v>
      </c>
      <c r="J58" s="190">
        <v>10669.199922</v>
      </c>
      <c r="K58" s="189"/>
      <c r="L58" s="195"/>
      <c r="M58" s="195"/>
      <c r="N58" s="195"/>
      <c r="O58" s="195"/>
      <c r="P58" s="195"/>
      <c r="Q58" s="195"/>
      <c r="R58" s="195"/>
      <c r="S58" s="195"/>
    </row>
    <row r="59" spans="2:19" ht="18" customHeight="1" thickBot="1">
      <c r="B59" s="871"/>
      <c r="C59" s="625" t="s">
        <v>468</v>
      </c>
      <c r="D59" s="192"/>
      <c r="E59" s="193"/>
      <c r="F59" s="193"/>
      <c r="G59" s="345">
        <v>1337.259906</v>
      </c>
      <c r="H59" s="192"/>
      <c r="I59" s="193"/>
      <c r="J59" s="193"/>
      <c r="K59" s="345">
        <v>1349.6021970000002</v>
      </c>
      <c r="L59" s="195"/>
      <c r="M59" s="195"/>
      <c r="N59" s="195"/>
      <c r="O59" s="195"/>
      <c r="P59" s="195"/>
      <c r="Q59" s="195"/>
      <c r="R59" s="195"/>
      <c r="S59" s="195"/>
    </row>
    <row r="60" spans="2:19" ht="14.25">
      <c r="D60" s="186" t="s">
        <v>465</v>
      </c>
      <c r="K60" s="626"/>
    </row>
    <row r="61" spans="2:19" ht="14.25">
      <c r="D61" s="186" t="s">
        <v>469</v>
      </c>
    </row>
    <row r="62" spans="2:19" ht="23.25" customHeight="1" thickBot="1">
      <c r="D62" s="194" t="s">
        <v>470</v>
      </c>
    </row>
    <row r="63" spans="2:19" ht="32.25" customHeight="1" thickBot="1">
      <c r="B63" s="161"/>
      <c r="C63" s="164"/>
      <c r="D63" s="876" t="s">
        <v>441</v>
      </c>
      <c r="E63" s="877"/>
      <c r="F63" s="877"/>
      <c r="G63" s="877"/>
      <c r="H63" s="877"/>
      <c r="I63" s="877"/>
      <c r="J63" s="877"/>
      <c r="K63" s="878"/>
    </row>
    <row r="64" spans="2:19" ht="32.25" customHeight="1" thickBot="1">
      <c r="B64" s="161"/>
      <c r="C64" s="164"/>
      <c r="D64" s="876" t="s">
        <v>12</v>
      </c>
      <c r="E64" s="877"/>
      <c r="F64" s="877"/>
      <c r="G64" s="878"/>
      <c r="H64" s="876" t="s">
        <v>13</v>
      </c>
      <c r="I64" s="877"/>
      <c r="J64" s="877"/>
      <c r="K64" s="878"/>
    </row>
    <row r="65" spans="2:19" ht="51" customHeight="1">
      <c r="B65" s="165"/>
      <c r="C65" s="164"/>
      <c r="D65" s="872" t="s">
        <v>442</v>
      </c>
      <c r="E65" s="874" t="s">
        <v>443</v>
      </c>
      <c r="F65" s="865" t="s">
        <v>444</v>
      </c>
      <c r="G65" s="867" t="s">
        <v>467</v>
      </c>
      <c r="H65" s="872" t="s">
        <v>442</v>
      </c>
      <c r="I65" s="874" t="s">
        <v>443</v>
      </c>
      <c r="J65" s="865" t="s">
        <v>444</v>
      </c>
      <c r="K65" s="867" t="s">
        <v>467</v>
      </c>
    </row>
    <row r="66" spans="2:19" ht="33" customHeight="1" thickBot="1">
      <c r="B66" s="624">
        <v>2</v>
      </c>
      <c r="C66" s="203" t="s">
        <v>11</v>
      </c>
      <c r="D66" s="873"/>
      <c r="E66" s="875"/>
      <c r="F66" s="866"/>
      <c r="G66" s="868"/>
      <c r="H66" s="873"/>
      <c r="I66" s="875"/>
      <c r="J66" s="866"/>
      <c r="K66" s="868"/>
    </row>
    <row r="67" spans="2:19" ht="15.75" customHeight="1">
      <c r="B67" s="869" t="s">
        <v>639</v>
      </c>
      <c r="C67" s="166" t="s">
        <v>447</v>
      </c>
      <c r="D67" s="334">
        <v>7947.3917620000002</v>
      </c>
      <c r="E67" s="344">
        <v>7747.3018789999996</v>
      </c>
      <c r="F67" s="344">
        <v>111.39255199999999</v>
      </c>
      <c r="G67" s="188"/>
      <c r="H67" s="334">
        <v>7971.4066750000002</v>
      </c>
      <c r="I67" s="344">
        <v>7771.3240759999999</v>
      </c>
      <c r="J67" s="344">
        <v>123.145729</v>
      </c>
      <c r="K67" s="188"/>
      <c r="L67" s="195"/>
      <c r="M67" s="195"/>
      <c r="N67" s="195"/>
      <c r="O67" s="195"/>
      <c r="P67" s="195"/>
      <c r="Q67" s="195"/>
      <c r="R67" s="195"/>
      <c r="S67" s="195"/>
    </row>
    <row r="68" spans="2:19" ht="15.75" customHeight="1">
      <c r="B68" s="870"/>
      <c r="C68" s="169" t="s">
        <v>448</v>
      </c>
      <c r="D68" s="174">
        <v>0</v>
      </c>
      <c r="E68" s="190">
        <v>0</v>
      </c>
      <c r="F68" s="190">
        <v>0</v>
      </c>
      <c r="G68" s="189"/>
      <c r="H68" s="174">
        <v>0</v>
      </c>
      <c r="I68" s="190">
        <v>0</v>
      </c>
      <c r="J68" s="190">
        <v>0</v>
      </c>
      <c r="K68" s="189"/>
      <c r="L68" s="195"/>
      <c r="M68" s="195"/>
      <c r="N68" s="195"/>
      <c r="O68" s="195"/>
      <c r="P68" s="195"/>
      <c r="Q68" s="195"/>
      <c r="R68" s="195"/>
      <c r="S68" s="195"/>
    </row>
    <row r="69" spans="2:19" ht="15.75" customHeight="1">
      <c r="B69" s="870"/>
      <c r="C69" s="169" t="s">
        <v>449</v>
      </c>
      <c r="D69" s="174">
        <v>0</v>
      </c>
      <c r="E69" s="190">
        <v>0</v>
      </c>
      <c r="F69" s="190">
        <v>0</v>
      </c>
      <c r="G69" s="189"/>
      <c r="H69" s="174">
        <v>4.3889180000000003</v>
      </c>
      <c r="I69" s="190">
        <v>4.3889180000000003</v>
      </c>
      <c r="J69" s="190">
        <v>0.87778400000000001</v>
      </c>
      <c r="K69" s="189"/>
      <c r="L69" s="195"/>
      <c r="M69" s="195"/>
      <c r="N69" s="195"/>
      <c r="O69" s="195"/>
      <c r="P69" s="195"/>
      <c r="Q69" s="195"/>
      <c r="R69" s="195"/>
      <c r="S69" s="195"/>
    </row>
    <row r="70" spans="2:19" ht="15.75" customHeight="1">
      <c r="B70" s="870"/>
      <c r="C70" s="169" t="s">
        <v>450</v>
      </c>
      <c r="D70" s="174">
        <v>2.0999999999999999E-5</v>
      </c>
      <c r="E70" s="190">
        <v>2.0999999999999999E-5</v>
      </c>
      <c r="F70" s="190">
        <v>0</v>
      </c>
      <c r="G70" s="189"/>
      <c r="H70" s="174">
        <v>2.1999999999999999E-5</v>
      </c>
      <c r="I70" s="190">
        <v>2.1999999999999999E-5</v>
      </c>
      <c r="J70" s="190">
        <v>0</v>
      </c>
      <c r="K70" s="189"/>
      <c r="L70" s="195"/>
      <c r="M70" s="195"/>
      <c r="N70" s="195"/>
      <c r="O70" s="195"/>
      <c r="P70" s="195"/>
      <c r="Q70" s="195"/>
      <c r="R70" s="195"/>
      <c r="S70" s="195"/>
    </row>
    <row r="71" spans="2:19" ht="15.75" customHeight="1">
      <c r="B71" s="870"/>
      <c r="C71" s="169" t="s">
        <v>451</v>
      </c>
      <c r="D71" s="174">
        <v>0</v>
      </c>
      <c r="E71" s="190">
        <v>0</v>
      </c>
      <c r="F71" s="190">
        <v>0</v>
      </c>
      <c r="G71" s="189"/>
      <c r="H71" s="174">
        <v>0</v>
      </c>
      <c r="I71" s="190">
        <v>0</v>
      </c>
      <c r="J71" s="190">
        <v>0</v>
      </c>
      <c r="K71" s="189"/>
      <c r="L71" s="195"/>
      <c r="M71" s="195"/>
      <c r="N71" s="195"/>
      <c r="O71" s="195"/>
      <c r="P71" s="195"/>
      <c r="Q71" s="195"/>
      <c r="R71" s="195"/>
      <c r="S71" s="195"/>
    </row>
    <row r="72" spans="2:19" ht="15.75" customHeight="1">
      <c r="B72" s="870"/>
      <c r="C72" s="169" t="s">
        <v>452</v>
      </c>
      <c r="D72" s="174">
        <v>572.32751900000005</v>
      </c>
      <c r="E72" s="190">
        <v>369.314685</v>
      </c>
      <c r="F72" s="190">
        <v>146.00582299999999</v>
      </c>
      <c r="G72" s="189"/>
      <c r="H72" s="174">
        <v>553.33491300000003</v>
      </c>
      <c r="I72" s="190">
        <v>345.74928799999998</v>
      </c>
      <c r="J72" s="190">
        <v>139.417553</v>
      </c>
      <c r="K72" s="189"/>
      <c r="L72" s="195"/>
      <c r="M72" s="195"/>
      <c r="N72" s="195"/>
      <c r="O72" s="195"/>
      <c r="P72" s="195"/>
      <c r="Q72" s="195"/>
      <c r="R72" s="195"/>
      <c r="S72" s="195"/>
    </row>
    <row r="73" spans="2:19" ht="15.75" customHeight="1">
      <c r="B73" s="870"/>
      <c r="C73" s="169" t="s">
        <v>453</v>
      </c>
      <c r="D73" s="174">
        <v>852.923675</v>
      </c>
      <c r="E73" s="190">
        <v>724.15333299999998</v>
      </c>
      <c r="F73" s="190">
        <v>661.51862200000005</v>
      </c>
      <c r="G73" s="189"/>
      <c r="H73" s="174">
        <v>759.70191799999998</v>
      </c>
      <c r="I73" s="190">
        <v>625.98672399999998</v>
      </c>
      <c r="J73" s="190">
        <v>576.31181300000003</v>
      </c>
      <c r="K73" s="189"/>
      <c r="L73" s="195"/>
      <c r="M73" s="195"/>
      <c r="N73" s="195"/>
      <c r="O73" s="195"/>
      <c r="P73" s="195"/>
      <c r="Q73" s="195"/>
      <c r="R73" s="195"/>
      <c r="S73" s="195"/>
    </row>
    <row r="74" spans="2:19" ht="15.75" customHeight="1">
      <c r="B74" s="870"/>
      <c r="C74" s="172" t="s">
        <v>454</v>
      </c>
      <c r="D74" s="174">
        <v>14.904767</v>
      </c>
      <c r="E74" s="190">
        <v>14.286745</v>
      </c>
      <c r="F74" s="190">
        <v>14.027666</v>
      </c>
      <c r="G74" s="189"/>
      <c r="H74" s="174">
        <v>9.5562900000000006</v>
      </c>
      <c r="I74" s="190">
        <v>8.9693199999999997</v>
      </c>
      <c r="J74" s="190">
        <v>8.9456109999999995</v>
      </c>
      <c r="K74" s="189"/>
      <c r="L74" s="195"/>
      <c r="M74" s="195"/>
      <c r="N74" s="195"/>
      <c r="O74" s="195"/>
      <c r="P74" s="195"/>
      <c r="Q74" s="195"/>
      <c r="R74" s="195"/>
      <c r="S74" s="195"/>
    </row>
    <row r="75" spans="2:19" ht="15.75" customHeight="1">
      <c r="B75" s="870"/>
      <c r="C75" s="169" t="s">
        <v>455</v>
      </c>
      <c r="D75" s="174">
        <v>2.7892030000000001</v>
      </c>
      <c r="E75" s="190">
        <v>1.0427010000000001</v>
      </c>
      <c r="F75" s="190">
        <v>0.78115599999999996</v>
      </c>
      <c r="G75" s="189"/>
      <c r="H75" s="174">
        <v>3.774858</v>
      </c>
      <c r="I75" s="190">
        <v>1.5020690000000001</v>
      </c>
      <c r="J75" s="190">
        <v>0.99469300000000005</v>
      </c>
      <c r="K75" s="189"/>
      <c r="L75" s="195"/>
      <c r="M75" s="195"/>
      <c r="N75" s="195"/>
      <c r="O75" s="195"/>
      <c r="P75" s="195"/>
      <c r="Q75" s="195"/>
      <c r="R75" s="195"/>
      <c r="S75" s="195"/>
    </row>
    <row r="76" spans="2:19" ht="15.75" customHeight="1">
      <c r="B76" s="870"/>
      <c r="C76" s="172" t="s">
        <v>454</v>
      </c>
      <c r="D76" s="174">
        <v>5.0289999999999996E-3</v>
      </c>
      <c r="E76" s="190">
        <v>4.8729999999999997E-3</v>
      </c>
      <c r="F76" s="190">
        <v>2.784E-3</v>
      </c>
      <c r="G76" s="189"/>
      <c r="H76" s="174">
        <v>0.77523299999999995</v>
      </c>
      <c r="I76" s="190">
        <v>0.73840700000000004</v>
      </c>
      <c r="J76" s="190">
        <v>0.42194399999999999</v>
      </c>
      <c r="K76" s="189"/>
      <c r="L76" s="195"/>
      <c r="M76" s="195"/>
      <c r="N76" s="195"/>
      <c r="O76" s="195"/>
      <c r="P76" s="195"/>
      <c r="Q76" s="195"/>
      <c r="R76" s="195"/>
      <c r="S76" s="195"/>
    </row>
    <row r="77" spans="2:19" ht="15.75" customHeight="1">
      <c r="B77" s="870"/>
      <c r="C77" s="169" t="s">
        <v>456</v>
      </c>
      <c r="D77" s="174">
        <v>5.4762999999999999E-2</v>
      </c>
      <c r="E77" s="190">
        <v>5.4238000000000001E-2</v>
      </c>
      <c r="F77" s="190">
        <v>1.8984000000000001E-2</v>
      </c>
      <c r="G77" s="189"/>
      <c r="H77" s="174">
        <v>0.15467900000000001</v>
      </c>
      <c r="I77" s="190">
        <v>0.15412100000000001</v>
      </c>
      <c r="J77" s="190">
        <v>5.3941999999999997E-2</v>
      </c>
      <c r="K77" s="189"/>
      <c r="L77" s="195"/>
      <c r="M77" s="195"/>
      <c r="N77" s="195"/>
      <c r="O77" s="195"/>
      <c r="P77" s="195"/>
      <c r="Q77" s="195"/>
      <c r="R77" s="195"/>
      <c r="S77" s="195"/>
    </row>
    <row r="78" spans="2:19" ht="15.75" customHeight="1">
      <c r="B78" s="870"/>
      <c r="C78" s="172" t="s">
        <v>454</v>
      </c>
      <c r="D78" s="174">
        <v>0</v>
      </c>
      <c r="E78" s="190">
        <v>0</v>
      </c>
      <c r="F78" s="190">
        <v>0</v>
      </c>
      <c r="G78" s="189"/>
      <c r="H78" s="174">
        <v>0</v>
      </c>
      <c r="I78" s="190">
        <v>0</v>
      </c>
      <c r="J78" s="190">
        <v>0</v>
      </c>
      <c r="K78" s="189"/>
      <c r="L78" s="195"/>
      <c r="M78" s="195"/>
      <c r="N78" s="195"/>
      <c r="O78" s="195"/>
      <c r="P78" s="195"/>
      <c r="Q78" s="195"/>
      <c r="R78" s="195"/>
      <c r="S78" s="195"/>
    </row>
    <row r="79" spans="2:19" ht="15.75" customHeight="1">
      <c r="B79" s="870"/>
      <c r="C79" s="169" t="s">
        <v>457</v>
      </c>
      <c r="D79" s="174">
        <v>5.2240000000000003E-3</v>
      </c>
      <c r="E79" s="190">
        <v>2.5790000000000001E-3</v>
      </c>
      <c r="F79" s="190">
        <v>2.5790000000000001E-3</v>
      </c>
      <c r="G79" s="191">
        <v>2.6440000000000001E-3</v>
      </c>
      <c r="H79" s="174">
        <v>8.4010000000000005E-3</v>
      </c>
      <c r="I79" s="190">
        <v>4.5389999999999996E-3</v>
      </c>
      <c r="J79" s="190">
        <v>4.5659999999999997E-3</v>
      </c>
      <c r="K79" s="191">
        <v>3.8630000000000001E-3</v>
      </c>
      <c r="L79" s="195"/>
      <c r="M79" s="195"/>
      <c r="N79" s="195"/>
      <c r="O79" s="195"/>
      <c r="P79" s="195"/>
      <c r="Q79" s="195"/>
      <c r="R79" s="195"/>
      <c r="S79" s="195"/>
    </row>
    <row r="80" spans="2:19" ht="15.75" customHeight="1">
      <c r="B80" s="870"/>
      <c r="C80" s="169" t="s">
        <v>458</v>
      </c>
      <c r="D80" s="174">
        <v>0</v>
      </c>
      <c r="E80" s="190">
        <v>0</v>
      </c>
      <c r="F80" s="190">
        <v>0</v>
      </c>
      <c r="G80" s="189"/>
      <c r="H80" s="174">
        <v>7.6795960000000001</v>
      </c>
      <c r="I80" s="190">
        <v>7.6795960000000001</v>
      </c>
      <c r="J80" s="190">
        <v>11.519393000000001</v>
      </c>
      <c r="K80" s="189"/>
      <c r="L80" s="195"/>
      <c r="M80" s="195"/>
      <c r="N80" s="195"/>
      <c r="O80" s="195"/>
      <c r="P80" s="195"/>
      <c r="Q80" s="195"/>
      <c r="R80" s="195"/>
      <c r="S80" s="195"/>
    </row>
    <row r="81" spans="2:19" ht="15.75" customHeight="1">
      <c r="B81" s="870"/>
      <c r="C81" s="169" t="s">
        <v>459</v>
      </c>
      <c r="D81" s="174">
        <v>0</v>
      </c>
      <c r="E81" s="190">
        <v>0</v>
      </c>
      <c r="F81" s="190">
        <v>0</v>
      </c>
      <c r="G81" s="189"/>
      <c r="H81" s="174">
        <v>0</v>
      </c>
      <c r="I81" s="190">
        <v>0</v>
      </c>
      <c r="J81" s="190">
        <v>0</v>
      </c>
      <c r="K81" s="189"/>
      <c r="L81" s="195"/>
      <c r="M81" s="195"/>
      <c r="N81" s="195"/>
      <c r="O81" s="195"/>
      <c r="P81" s="195"/>
      <c r="Q81" s="195"/>
      <c r="R81" s="195"/>
      <c r="S81" s="195"/>
    </row>
    <row r="82" spans="2:19" ht="15.75" customHeight="1">
      <c r="B82" s="870"/>
      <c r="C82" s="169" t="s">
        <v>460</v>
      </c>
      <c r="D82" s="174">
        <v>2.985242</v>
      </c>
      <c r="E82" s="190">
        <v>2.98393</v>
      </c>
      <c r="F82" s="190">
        <v>0.59678600000000004</v>
      </c>
      <c r="G82" s="189"/>
      <c r="H82" s="174">
        <v>3.1298590000000002</v>
      </c>
      <c r="I82" s="190">
        <v>3.1284839999999998</v>
      </c>
      <c r="J82" s="190">
        <v>0.62569699999999995</v>
      </c>
      <c r="K82" s="189"/>
      <c r="L82" s="195"/>
      <c r="M82" s="195"/>
      <c r="N82" s="195"/>
      <c r="O82" s="195"/>
      <c r="P82" s="195"/>
      <c r="Q82" s="195"/>
      <c r="R82" s="195"/>
      <c r="S82" s="195"/>
    </row>
    <row r="83" spans="2:19" ht="15.75" customHeight="1">
      <c r="B83" s="870"/>
      <c r="C83" s="169" t="s">
        <v>461</v>
      </c>
      <c r="D83" s="174">
        <v>121.12044899999999</v>
      </c>
      <c r="E83" s="190">
        <v>84.211591999999996</v>
      </c>
      <c r="F83" s="190">
        <v>84.211591999999996</v>
      </c>
      <c r="G83" s="189"/>
      <c r="H83" s="174">
        <v>144.655629</v>
      </c>
      <c r="I83" s="190">
        <v>103.170951</v>
      </c>
      <c r="J83" s="190">
        <v>103.170951</v>
      </c>
      <c r="K83" s="189"/>
      <c r="L83" s="195"/>
      <c r="M83" s="195"/>
      <c r="N83" s="195"/>
      <c r="O83" s="195"/>
      <c r="P83" s="195"/>
      <c r="Q83" s="195"/>
      <c r="R83" s="195"/>
      <c r="S83" s="195"/>
    </row>
    <row r="84" spans="2:19" ht="15.75" customHeight="1">
      <c r="B84" s="870"/>
      <c r="C84" s="169" t="s">
        <v>462</v>
      </c>
      <c r="D84" s="174">
        <v>22.603985999999999</v>
      </c>
      <c r="E84" s="190">
        <v>22.603985999999999</v>
      </c>
      <c r="F84" s="190">
        <v>22.603985999999999</v>
      </c>
      <c r="G84" s="189"/>
      <c r="H84" s="174">
        <v>24.551435000000001</v>
      </c>
      <c r="I84" s="190">
        <v>24.551435000000001</v>
      </c>
      <c r="J84" s="190">
        <v>24.551435000000001</v>
      </c>
      <c r="K84" s="189"/>
      <c r="L84" s="195"/>
      <c r="M84" s="195"/>
      <c r="N84" s="195"/>
      <c r="O84" s="195"/>
      <c r="P84" s="195"/>
      <c r="Q84" s="195"/>
      <c r="R84" s="195"/>
      <c r="S84" s="195"/>
    </row>
    <row r="85" spans="2:19" ht="15.75" hidden="1" customHeight="1">
      <c r="B85" s="870"/>
      <c r="C85" s="173"/>
      <c r="D85" s="174"/>
      <c r="E85" s="190"/>
      <c r="F85" s="190"/>
      <c r="G85" s="191"/>
      <c r="H85" s="174"/>
      <c r="I85" s="190"/>
      <c r="J85" s="190"/>
      <c r="K85" s="191"/>
      <c r="L85" s="195"/>
      <c r="M85" s="195"/>
      <c r="N85" s="195"/>
      <c r="O85" s="195"/>
      <c r="P85" s="195"/>
      <c r="Q85" s="195"/>
      <c r="R85" s="195"/>
      <c r="S85" s="195"/>
    </row>
    <row r="86" spans="2:19" ht="15.75" customHeight="1" thickBot="1">
      <c r="B86" s="870"/>
      <c r="C86" s="180" t="s">
        <v>463</v>
      </c>
      <c r="D86" s="174">
        <v>43.59111</v>
      </c>
      <c r="E86" s="190">
        <v>43.59111</v>
      </c>
      <c r="F86" s="190">
        <v>9.4540389999999999</v>
      </c>
      <c r="G86" s="189"/>
      <c r="H86" s="174">
        <v>13.675249000000001</v>
      </c>
      <c r="I86" s="190">
        <v>13.675249000000001</v>
      </c>
      <c r="J86" s="190">
        <v>8.8077030000000001</v>
      </c>
      <c r="K86" s="189"/>
      <c r="L86" s="195"/>
      <c r="M86" s="195"/>
      <c r="N86" s="195"/>
      <c r="O86" s="195"/>
      <c r="P86" s="195"/>
      <c r="Q86" s="195"/>
      <c r="R86" s="195"/>
      <c r="S86" s="195"/>
    </row>
    <row r="87" spans="2:19" ht="18" customHeight="1" thickBot="1">
      <c r="B87" s="871"/>
      <c r="C87" s="625" t="s">
        <v>468</v>
      </c>
      <c r="D87" s="192"/>
      <c r="E87" s="193"/>
      <c r="F87" s="193"/>
      <c r="G87" s="345">
        <v>4.7273680000000002</v>
      </c>
      <c r="H87" s="192"/>
      <c r="I87" s="193"/>
      <c r="J87" s="193"/>
      <c r="K87" s="345">
        <v>4.9328219999999998</v>
      </c>
      <c r="L87" s="195"/>
      <c r="M87" s="195"/>
      <c r="N87" s="195"/>
      <c r="O87" s="195"/>
      <c r="P87" s="195"/>
      <c r="Q87" s="195"/>
      <c r="R87" s="195"/>
      <c r="S87" s="195"/>
    </row>
    <row r="88" spans="2:19" ht="14.25">
      <c r="B88" s="186"/>
      <c r="D88" s="186" t="s">
        <v>465</v>
      </c>
      <c r="K88" s="626"/>
    </row>
    <row r="89" spans="2:19" ht="14.25">
      <c r="B89" s="186"/>
      <c r="D89" s="186" t="s">
        <v>469</v>
      </c>
    </row>
    <row r="90" spans="2:19" ht="15" thickBot="1">
      <c r="D90" s="194" t="s">
        <v>470</v>
      </c>
    </row>
    <row r="91" spans="2:19" ht="32.25" customHeight="1" thickBot="1">
      <c r="B91" s="161"/>
      <c r="C91" s="164"/>
      <c r="D91" s="876" t="s">
        <v>441</v>
      </c>
      <c r="E91" s="877"/>
      <c r="F91" s="877"/>
      <c r="G91" s="877"/>
      <c r="H91" s="877"/>
      <c r="I91" s="877"/>
      <c r="J91" s="877"/>
      <c r="K91" s="878"/>
    </row>
    <row r="92" spans="2:19" ht="32.25" customHeight="1" thickBot="1">
      <c r="B92" s="161"/>
      <c r="C92" s="164"/>
      <c r="D92" s="876" t="s">
        <v>12</v>
      </c>
      <c r="E92" s="877"/>
      <c r="F92" s="877"/>
      <c r="G92" s="878"/>
      <c r="H92" s="876" t="s">
        <v>13</v>
      </c>
      <c r="I92" s="877"/>
      <c r="J92" s="877"/>
      <c r="K92" s="878"/>
    </row>
    <row r="93" spans="2:19" ht="51" customHeight="1">
      <c r="B93" s="165"/>
      <c r="C93" s="164"/>
      <c r="D93" s="872" t="s">
        <v>442</v>
      </c>
      <c r="E93" s="874" t="s">
        <v>443</v>
      </c>
      <c r="F93" s="865" t="s">
        <v>444</v>
      </c>
      <c r="G93" s="867" t="s">
        <v>467</v>
      </c>
      <c r="H93" s="872" t="s">
        <v>442</v>
      </c>
      <c r="I93" s="874" t="s">
        <v>443</v>
      </c>
      <c r="J93" s="865" t="s">
        <v>444</v>
      </c>
      <c r="K93" s="867" t="s">
        <v>467</v>
      </c>
    </row>
    <row r="94" spans="2:19" ht="33" customHeight="1" thickBot="1">
      <c r="B94" s="624">
        <v>3</v>
      </c>
      <c r="C94" s="203" t="s">
        <v>11</v>
      </c>
      <c r="D94" s="873"/>
      <c r="E94" s="875"/>
      <c r="F94" s="866"/>
      <c r="G94" s="868"/>
      <c r="H94" s="873"/>
      <c r="I94" s="875"/>
      <c r="J94" s="866"/>
      <c r="K94" s="868"/>
    </row>
    <row r="95" spans="2:19" ht="15.75" customHeight="1">
      <c r="B95" s="869" t="s">
        <v>631</v>
      </c>
      <c r="C95" s="166" t="s">
        <v>447</v>
      </c>
      <c r="D95" s="334">
        <v>15446.553951</v>
      </c>
      <c r="E95" s="344">
        <v>15467.751989</v>
      </c>
      <c r="F95" s="344">
        <v>1.749169</v>
      </c>
      <c r="G95" s="188"/>
      <c r="H95" s="334">
        <v>14981.871450000001</v>
      </c>
      <c r="I95" s="344">
        <v>15002.598336999999</v>
      </c>
      <c r="J95" s="344">
        <v>1.6978139999999999</v>
      </c>
      <c r="K95" s="188"/>
      <c r="L95" s="195"/>
      <c r="M95" s="195"/>
      <c r="N95" s="195"/>
      <c r="O95" s="195"/>
      <c r="P95" s="195"/>
      <c r="Q95" s="195"/>
      <c r="R95" s="195"/>
      <c r="S95" s="195"/>
    </row>
    <row r="96" spans="2:19" ht="15.75" customHeight="1">
      <c r="B96" s="870"/>
      <c r="C96" s="169" t="s">
        <v>448</v>
      </c>
      <c r="D96" s="174">
        <v>14.811104</v>
      </c>
      <c r="E96" s="190">
        <v>0.64984799999999998</v>
      </c>
      <c r="F96" s="190">
        <v>0.12997</v>
      </c>
      <c r="G96" s="189"/>
      <c r="H96" s="174">
        <v>14.796818</v>
      </c>
      <c r="I96" s="190">
        <v>0.63274799999999998</v>
      </c>
      <c r="J96" s="190">
        <v>0.12655</v>
      </c>
      <c r="K96" s="189"/>
      <c r="L96" s="195"/>
      <c r="M96" s="195"/>
      <c r="N96" s="195"/>
      <c r="O96" s="195"/>
      <c r="P96" s="195"/>
      <c r="Q96" s="195"/>
      <c r="R96" s="195"/>
      <c r="S96" s="195"/>
    </row>
    <row r="97" spans="2:19" ht="15.75" customHeight="1">
      <c r="B97" s="870"/>
      <c r="C97" s="169" t="s">
        <v>449</v>
      </c>
      <c r="D97" s="174">
        <v>24.399173999999999</v>
      </c>
      <c r="E97" s="190">
        <v>24.390789000000002</v>
      </c>
      <c r="F97" s="190">
        <v>12.195394</v>
      </c>
      <c r="G97" s="189"/>
      <c r="H97" s="174">
        <v>32.677014</v>
      </c>
      <c r="I97" s="190">
        <v>32.65831</v>
      </c>
      <c r="J97" s="190">
        <v>16.329155</v>
      </c>
      <c r="K97" s="189"/>
      <c r="L97" s="195"/>
      <c r="M97" s="195"/>
      <c r="N97" s="195"/>
      <c r="O97" s="195"/>
      <c r="P97" s="195"/>
      <c r="Q97" s="195"/>
      <c r="R97" s="195"/>
      <c r="S97" s="195"/>
    </row>
    <row r="98" spans="2:19" ht="15.75" customHeight="1">
      <c r="B98" s="870"/>
      <c r="C98" s="169" t="s">
        <v>450</v>
      </c>
      <c r="D98" s="174">
        <v>0</v>
      </c>
      <c r="E98" s="190">
        <v>0</v>
      </c>
      <c r="F98" s="190">
        <v>0</v>
      </c>
      <c r="G98" s="189"/>
      <c r="H98" s="174">
        <v>0</v>
      </c>
      <c r="I98" s="190">
        <v>0</v>
      </c>
      <c r="J98" s="190">
        <v>0</v>
      </c>
      <c r="K98" s="189"/>
      <c r="L98" s="195"/>
      <c r="M98" s="195"/>
      <c r="N98" s="195"/>
      <c r="O98" s="195"/>
      <c r="P98" s="195"/>
      <c r="Q98" s="195"/>
      <c r="R98" s="195"/>
      <c r="S98" s="195"/>
    </row>
    <row r="99" spans="2:19" ht="15.75" customHeight="1">
      <c r="B99" s="870"/>
      <c r="C99" s="169" t="s">
        <v>451</v>
      </c>
      <c r="D99" s="174">
        <v>0</v>
      </c>
      <c r="E99" s="190">
        <v>0</v>
      </c>
      <c r="F99" s="190">
        <v>0</v>
      </c>
      <c r="G99" s="189"/>
      <c r="H99" s="174">
        <v>0</v>
      </c>
      <c r="I99" s="190">
        <v>0</v>
      </c>
      <c r="J99" s="190">
        <v>0</v>
      </c>
      <c r="K99" s="189"/>
      <c r="L99" s="195"/>
      <c r="M99" s="195"/>
      <c r="N99" s="195"/>
      <c r="O99" s="195"/>
      <c r="P99" s="195"/>
      <c r="Q99" s="195"/>
      <c r="R99" s="195"/>
      <c r="S99" s="195"/>
    </row>
    <row r="100" spans="2:19" ht="15.75" customHeight="1">
      <c r="B100" s="870"/>
      <c r="C100" s="169" t="s">
        <v>452</v>
      </c>
      <c r="D100" s="174">
        <v>152.40947199999999</v>
      </c>
      <c r="E100" s="190">
        <v>152.057457</v>
      </c>
      <c r="F100" s="190">
        <v>72.999364</v>
      </c>
      <c r="G100" s="189"/>
      <c r="H100" s="174">
        <v>247.88624999999999</v>
      </c>
      <c r="I100" s="190">
        <v>167.50090800000001</v>
      </c>
      <c r="J100" s="190">
        <v>83.898162999999997</v>
      </c>
      <c r="K100" s="189"/>
      <c r="L100" s="195"/>
      <c r="M100" s="195"/>
      <c r="N100" s="195"/>
      <c r="O100" s="195"/>
      <c r="P100" s="195"/>
      <c r="Q100" s="195"/>
      <c r="R100" s="195"/>
      <c r="S100" s="195"/>
    </row>
    <row r="101" spans="2:19" ht="15.75" customHeight="1">
      <c r="B101" s="870"/>
      <c r="C101" s="169" t="s">
        <v>453</v>
      </c>
      <c r="D101" s="174">
        <v>398.98121400000002</v>
      </c>
      <c r="E101" s="190">
        <v>328.64483799999999</v>
      </c>
      <c r="F101" s="190">
        <v>295.97622100000001</v>
      </c>
      <c r="G101" s="189"/>
      <c r="H101" s="174">
        <v>429.238585</v>
      </c>
      <c r="I101" s="190">
        <v>296.10252300000002</v>
      </c>
      <c r="J101" s="190">
        <v>291.13347700000003</v>
      </c>
      <c r="K101" s="189"/>
      <c r="L101" s="195"/>
      <c r="M101" s="195"/>
      <c r="N101" s="195"/>
      <c r="O101" s="195"/>
      <c r="P101" s="195"/>
      <c r="Q101" s="195"/>
      <c r="R101" s="195"/>
      <c r="S101" s="195"/>
    </row>
    <row r="102" spans="2:19" ht="15.75" customHeight="1">
      <c r="B102" s="870"/>
      <c r="C102" s="172" t="s">
        <v>454</v>
      </c>
      <c r="D102" s="174">
        <v>2.5336210000000001</v>
      </c>
      <c r="E102" s="190">
        <v>2.1677179999999998</v>
      </c>
      <c r="F102" s="190">
        <v>2.1677179999999998</v>
      </c>
      <c r="G102" s="189"/>
      <c r="H102" s="174">
        <v>1.9965120000000001</v>
      </c>
      <c r="I102" s="190">
        <v>1.863809</v>
      </c>
      <c r="J102" s="190">
        <v>1.863809</v>
      </c>
      <c r="K102" s="189"/>
      <c r="L102" s="195"/>
      <c r="M102" s="195"/>
      <c r="N102" s="195"/>
      <c r="O102" s="195"/>
      <c r="P102" s="195"/>
      <c r="Q102" s="195"/>
      <c r="R102" s="195"/>
      <c r="S102" s="195"/>
    </row>
    <row r="103" spans="2:19" ht="15.75" customHeight="1">
      <c r="B103" s="870"/>
      <c r="C103" s="169" t="s">
        <v>455</v>
      </c>
      <c r="D103" s="174">
        <v>1.603324</v>
      </c>
      <c r="E103" s="190">
        <v>0.77120900000000003</v>
      </c>
      <c r="F103" s="190">
        <v>0.57550199999999996</v>
      </c>
      <c r="G103" s="189"/>
      <c r="H103" s="174">
        <v>1.6730229999999999</v>
      </c>
      <c r="I103" s="190">
        <v>0.81345199999999995</v>
      </c>
      <c r="J103" s="190">
        <v>0.60837699999999995</v>
      </c>
      <c r="K103" s="189"/>
      <c r="L103" s="195"/>
      <c r="M103" s="195"/>
      <c r="N103" s="195"/>
      <c r="O103" s="195"/>
      <c r="P103" s="195"/>
      <c r="Q103" s="195"/>
      <c r="R103" s="195"/>
      <c r="S103" s="195"/>
    </row>
    <row r="104" spans="2:19" ht="15.75" customHeight="1">
      <c r="B104" s="870"/>
      <c r="C104" s="172" t="s">
        <v>454</v>
      </c>
      <c r="D104" s="174">
        <v>0.21849299999999999</v>
      </c>
      <c r="E104" s="190">
        <v>0.21845600000000001</v>
      </c>
      <c r="F104" s="190">
        <v>0.160939</v>
      </c>
      <c r="G104" s="189"/>
      <c r="H104" s="174">
        <v>0.31819399999999998</v>
      </c>
      <c r="I104" s="190">
        <v>0.31754599999999999</v>
      </c>
      <c r="J104" s="190">
        <v>0.23644699999999999</v>
      </c>
      <c r="K104" s="189"/>
      <c r="L104" s="195"/>
      <c r="M104" s="195"/>
      <c r="N104" s="195"/>
      <c r="O104" s="195"/>
      <c r="P104" s="195"/>
      <c r="Q104" s="195"/>
      <c r="R104" s="195"/>
      <c r="S104" s="195"/>
    </row>
    <row r="105" spans="2:19" ht="15.75" customHeight="1">
      <c r="B105" s="870"/>
      <c r="C105" s="169" t="s">
        <v>456</v>
      </c>
      <c r="D105" s="174">
        <v>0.22362899999999999</v>
      </c>
      <c r="E105" s="190">
        <v>0.21701400000000001</v>
      </c>
      <c r="F105" s="190">
        <v>6.9200999999999999E-2</v>
      </c>
      <c r="G105" s="189"/>
      <c r="H105" s="174">
        <v>0.18523000000000001</v>
      </c>
      <c r="I105" s="190">
        <v>0.18359</v>
      </c>
      <c r="J105" s="190">
        <v>5.7932999999999998E-2</v>
      </c>
      <c r="K105" s="189"/>
      <c r="L105" s="195"/>
      <c r="M105" s="195"/>
      <c r="N105" s="195"/>
      <c r="O105" s="195"/>
      <c r="P105" s="195"/>
      <c r="Q105" s="195"/>
      <c r="R105" s="195"/>
      <c r="S105" s="195"/>
    </row>
    <row r="106" spans="2:19" ht="15.75" customHeight="1">
      <c r="B106" s="870"/>
      <c r="C106" s="172" t="s">
        <v>454</v>
      </c>
      <c r="D106" s="174">
        <v>8.2656999999999994E-2</v>
      </c>
      <c r="E106" s="190">
        <v>8.1036999999999998E-2</v>
      </c>
      <c r="F106" s="190">
        <v>2.1610000000000001E-2</v>
      </c>
      <c r="G106" s="189"/>
      <c r="H106" s="174">
        <v>7.7204999999999996E-2</v>
      </c>
      <c r="I106" s="190">
        <v>7.5887999999999997E-2</v>
      </c>
      <c r="J106" s="190">
        <v>2.0237000000000002E-2</v>
      </c>
      <c r="K106" s="189"/>
      <c r="L106" s="195"/>
      <c r="M106" s="195"/>
      <c r="N106" s="195"/>
      <c r="O106" s="195"/>
      <c r="P106" s="195"/>
      <c r="Q106" s="195"/>
      <c r="R106" s="195"/>
      <c r="S106" s="195"/>
    </row>
    <row r="107" spans="2:19" ht="15.75" customHeight="1">
      <c r="B107" s="870"/>
      <c r="C107" s="169" t="s">
        <v>457</v>
      </c>
      <c r="D107" s="174">
        <v>1.15E-4</v>
      </c>
      <c r="E107" s="190">
        <v>2.6999999999999999E-5</v>
      </c>
      <c r="F107" s="190">
        <v>2.6999999999999999E-5</v>
      </c>
      <c r="G107" s="191">
        <v>8.7000000000000001E-5</v>
      </c>
      <c r="H107" s="174">
        <v>2.2699999999999999E-4</v>
      </c>
      <c r="I107" s="190">
        <v>1.08E-4</v>
      </c>
      <c r="J107" s="190">
        <v>1.08E-4</v>
      </c>
      <c r="K107" s="191">
        <v>1.1900000000000001E-4</v>
      </c>
      <c r="L107" s="195"/>
      <c r="M107" s="195"/>
      <c r="N107" s="195"/>
      <c r="O107" s="195"/>
      <c r="P107" s="195"/>
      <c r="Q107" s="195"/>
      <c r="R107" s="195"/>
      <c r="S107" s="195"/>
    </row>
    <row r="108" spans="2:19" ht="15.75" customHeight="1">
      <c r="B108" s="870"/>
      <c r="C108" s="169" t="s">
        <v>458</v>
      </c>
      <c r="D108" s="174">
        <v>0</v>
      </c>
      <c r="E108" s="190">
        <v>0</v>
      </c>
      <c r="F108" s="190">
        <v>0</v>
      </c>
      <c r="G108" s="189"/>
      <c r="H108" s="174">
        <v>0</v>
      </c>
      <c r="I108" s="190">
        <v>0</v>
      </c>
      <c r="J108" s="190">
        <v>0</v>
      </c>
      <c r="K108" s="189"/>
      <c r="L108" s="195"/>
      <c r="M108" s="195"/>
      <c r="N108" s="195"/>
      <c r="O108" s="195"/>
      <c r="P108" s="195"/>
      <c r="Q108" s="195"/>
      <c r="R108" s="195"/>
      <c r="S108" s="195"/>
    </row>
    <row r="109" spans="2:19" ht="15.75" customHeight="1">
      <c r="B109" s="870"/>
      <c r="C109" s="169" t="s">
        <v>459</v>
      </c>
      <c r="D109" s="174">
        <v>6.5993050000000002</v>
      </c>
      <c r="E109" s="190">
        <v>6.5989529999999998</v>
      </c>
      <c r="F109" s="190">
        <v>0.65989500000000001</v>
      </c>
      <c r="G109" s="189"/>
      <c r="H109" s="174">
        <v>35.438916999999996</v>
      </c>
      <c r="I109" s="190">
        <v>35.433293999999997</v>
      </c>
      <c r="J109" s="190">
        <v>6.4431029999999998</v>
      </c>
      <c r="K109" s="189"/>
      <c r="L109" s="195"/>
      <c r="M109" s="195"/>
      <c r="N109" s="195"/>
      <c r="O109" s="195"/>
      <c r="P109" s="195"/>
      <c r="Q109" s="195"/>
      <c r="R109" s="195"/>
      <c r="S109" s="195"/>
    </row>
    <row r="110" spans="2:19" ht="15.75" customHeight="1">
      <c r="B110" s="870"/>
      <c r="C110" s="169" t="s">
        <v>460</v>
      </c>
      <c r="D110" s="174">
        <v>0</v>
      </c>
      <c r="E110" s="190">
        <v>0</v>
      </c>
      <c r="F110" s="190">
        <v>0</v>
      </c>
      <c r="G110" s="189"/>
      <c r="H110" s="174">
        <v>0</v>
      </c>
      <c r="I110" s="190">
        <v>0</v>
      </c>
      <c r="J110" s="190">
        <v>0</v>
      </c>
      <c r="K110" s="189"/>
      <c r="L110" s="195"/>
      <c r="M110" s="195"/>
      <c r="N110" s="195"/>
      <c r="O110" s="195"/>
      <c r="P110" s="195"/>
      <c r="Q110" s="195"/>
      <c r="R110" s="195"/>
      <c r="S110" s="195"/>
    </row>
    <row r="111" spans="2:19" ht="15.75" customHeight="1">
      <c r="B111" s="870"/>
      <c r="C111" s="169" t="s">
        <v>461</v>
      </c>
      <c r="D111" s="174">
        <v>0</v>
      </c>
      <c r="E111" s="190">
        <v>0</v>
      </c>
      <c r="F111" s="190">
        <v>0</v>
      </c>
      <c r="G111" s="189"/>
      <c r="H111" s="174">
        <v>0</v>
      </c>
      <c r="I111" s="190">
        <v>0</v>
      </c>
      <c r="J111" s="190">
        <v>0</v>
      </c>
      <c r="K111" s="189"/>
      <c r="L111" s="195"/>
      <c r="M111" s="195"/>
      <c r="N111" s="195"/>
      <c r="O111" s="195"/>
      <c r="P111" s="195"/>
      <c r="Q111" s="195"/>
      <c r="R111" s="195"/>
      <c r="S111" s="195"/>
    </row>
    <row r="112" spans="2:19" ht="15.75" customHeight="1">
      <c r="B112" s="870"/>
      <c r="C112" s="169" t="s">
        <v>462</v>
      </c>
      <c r="D112" s="174">
        <v>0</v>
      </c>
      <c r="E112" s="190">
        <v>0</v>
      </c>
      <c r="F112" s="190">
        <v>0</v>
      </c>
      <c r="G112" s="189"/>
      <c r="H112" s="174">
        <v>0</v>
      </c>
      <c r="I112" s="190">
        <v>0</v>
      </c>
      <c r="J112" s="190">
        <v>0</v>
      </c>
      <c r="K112" s="189"/>
      <c r="L112" s="195"/>
      <c r="M112" s="195"/>
      <c r="N112" s="195"/>
      <c r="O112" s="195"/>
      <c r="P112" s="195"/>
      <c r="Q112" s="195"/>
      <c r="R112" s="195"/>
      <c r="S112" s="195"/>
    </row>
    <row r="113" spans="2:19" ht="15.75" hidden="1" customHeight="1">
      <c r="B113" s="870"/>
      <c r="C113" s="173"/>
      <c r="D113" s="174"/>
      <c r="E113" s="190"/>
      <c r="F113" s="190"/>
      <c r="G113" s="191"/>
      <c r="H113" s="174"/>
      <c r="I113" s="190"/>
      <c r="J113" s="190"/>
      <c r="K113" s="191"/>
      <c r="L113" s="195"/>
      <c r="M113" s="195"/>
      <c r="N113" s="195"/>
      <c r="O113" s="195"/>
      <c r="P113" s="195"/>
      <c r="Q113" s="195"/>
      <c r="R113" s="195"/>
      <c r="S113" s="195"/>
    </row>
    <row r="114" spans="2:19" ht="15.75" customHeight="1" thickBot="1">
      <c r="B114" s="870"/>
      <c r="C114" s="180" t="s">
        <v>463</v>
      </c>
      <c r="D114" s="174">
        <v>2.3180000000000002E-3</v>
      </c>
      <c r="E114" s="190">
        <v>2.3180000000000002E-3</v>
      </c>
      <c r="F114" s="190">
        <v>2.3180000000000002E-3</v>
      </c>
      <c r="G114" s="189"/>
      <c r="H114" s="174">
        <v>2.3180000000000002E-3</v>
      </c>
      <c r="I114" s="190">
        <v>2.3180000000000002E-3</v>
      </c>
      <c r="J114" s="190">
        <v>2.3180000000000002E-3</v>
      </c>
      <c r="K114" s="189"/>
      <c r="L114" s="195"/>
      <c r="M114" s="195"/>
      <c r="N114" s="195"/>
      <c r="O114" s="195"/>
      <c r="P114" s="195"/>
      <c r="Q114" s="195"/>
      <c r="R114" s="195"/>
      <c r="S114" s="195"/>
    </row>
    <row r="115" spans="2:19" ht="18" customHeight="1" thickBot="1">
      <c r="B115" s="871"/>
      <c r="C115" s="625" t="s">
        <v>468</v>
      </c>
      <c r="D115" s="192"/>
      <c r="E115" s="193"/>
      <c r="F115" s="193"/>
      <c r="G115" s="345">
        <v>2.6068570000000002</v>
      </c>
      <c r="H115" s="192"/>
      <c r="I115" s="193"/>
      <c r="J115" s="193"/>
      <c r="K115" s="345">
        <v>2.7108010000000005</v>
      </c>
      <c r="L115" s="195"/>
      <c r="M115" s="195"/>
      <c r="N115" s="195"/>
      <c r="O115" s="195"/>
      <c r="P115" s="195"/>
      <c r="Q115" s="195"/>
      <c r="R115" s="195"/>
      <c r="S115" s="195"/>
    </row>
    <row r="116" spans="2:19" ht="14.25">
      <c r="B116" s="186"/>
      <c r="D116" s="186" t="s">
        <v>465</v>
      </c>
      <c r="K116" s="626"/>
    </row>
    <row r="117" spans="2:19" ht="14.25">
      <c r="B117" s="186"/>
      <c r="D117" s="186" t="s">
        <v>469</v>
      </c>
    </row>
    <row r="118" spans="2:19" ht="15" thickBot="1">
      <c r="D118" s="194" t="s">
        <v>470</v>
      </c>
    </row>
    <row r="119" spans="2:19" ht="32.25" customHeight="1" thickBot="1">
      <c r="B119" s="161"/>
      <c r="C119" s="164"/>
      <c r="D119" s="876" t="s">
        <v>441</v>
      </c>
      <c r="E119" s="877"/>
      <c r="F119" s="877"/>
      <c r="G119" s="877"/>
      <c r="H119" s="877"/>
      <c r="I119" s="877"/>
      <c r="J119" s="877"/>
      <c r="K119" s="878"/>
    </row>
    <row r="120" spans="2:19" ht="32.25" customHeight="1" thickBot="1">
      <c r="B120" s="161"/>
      <c r="C120" s="164"/>
      <c r="D120" s="876" t="s">
        <v>12</v>
      </c>
      <c r="E120" s="877"/>
      <c r="F120" s="877"/>
      <c r="G120" s="878"/>
      <c r="H120" s="876" t="s">
        <v>13</v>
      </c>
      <c r="I120" s="877"/>
      <c r="J120" s="877"/>
      <c r="K120" s="878"/>
    </row>
    <row r="121" spans="2:19" ht="51" customHeight="1">
      <c r="B121" s="165"/>
      <c r="C121" s="164"/>
      <c r="D121" s="872" t="s">
        <v>442</v>
      </c>
      <c r="E121" s="874" t="s">
        <v>443</v>
      </c>
      <c r="F121" s="865" t="s">
        <v>444</v>
      </c>
      <c r="G121" s="867" t="s">
        <v>467</v>
      </c>
      <c r="H121" s="872" t="s">
        <v>442</v>
      </c>
      <c r="I121" s="874" t="s">
        <v>443</v>
      </c>
      <c r="J121" s="865" t="s">
        <v>444</v>
      </c>
      <c r="K121" s="867" t="s">
        <v>467</v>
      </c>
    </row>
    <row r="122" spans="2:19" ht="33" customHeight="1" thickBot="1">
      <c r="B122" s="624">
        <v>4</v>
      </c>
      <c r="C122" s="203" t="s">
        <v>11</v>
      </c>
      <c r="D122" s="873"/>
      <c r="E122" s="875"/>
      <c r="F122" s="866"/>
      <c r="G122" s="868"/>
      <c r="H122" s="873"/>
      <c r="I122" s="875"/>
      <c r="J122" s="866"/>
      <c r="K122" s="868"/>
    </row>
    <row r="123" spans="2:19" ht="15.75" customHeight="1">
      <c r="B123" s="869" t="s">
        <v>632</v>
      </c>
      <c r="C123" s="166" t="s">
        <v>447</v>
      </c>
      <c r="D123" s="334">
        <v>4752.7309439999999</v>
      </c>
      <c r="E123" s="344">
        <v>5168.8615170000003</v>
      </c>
      <c r="F123" s="344">
        <v>50.454352999999998</v>
      </c>
      <c r="G123" s="188"/>
      <c r="H123" s="334">
        <v>3286.1159750000002</v>
      </c>
      <c r="I123" s="344">
        <v>3629.6188229999998</v>
      </c>
      <c r="J123" s="344">
        <v>1.1396200000000001</v>
      </c>
      <c r="K123" s="188"/>
      <c r="L123" s="195"/>
      <c r="M123" s="195"/>
      <c r="N123" s="195"/>
      <c r="O123" s="195"/>
      <c r="P123" s="195"/>
      <c r="Q123" s="195"/>
      <c r="R123" s="195"/>
      <c r="S123" s="195"/>
    </row>
    <row r="124" spans="2:19" ht="15.75" customHeight="1">
      <c r="B124" s="870"/>
      <c r="C124" s="169" t="s">
        <v>448</v>
      </c>
      <c r="D124" s="174">
        <v>66.552875999999998</v>
      </c>
      <c r="E124" s="190">
        <v>66.505007000000006</v>
      </c>
      <c r="F124" s="190">
        <v>13.301000999999999</v>
      </c>
      <c r="G124" s="189"/>
      <c r="H124" s="174">
        <v>50.142046999999998</v>
      </c>
      <c r="I124" s="190">
        <v>50.007004000000002</v>
      </c>
      <c r="J124" s="190">
        <v>10.001401</v>
      </c>
      <c r="K124" s="189"/>
      <c r="L124" s="195"/>
      <c r="M124" s="195"/>
      <c r="N124" s="195"/>
      <c r="O124" s="195"/>
      <c r="P124" s="195"/>
      <c r="Q124" s="195"/>
      <c r="R124" s="195"/>
      <c r="S124" s="195"/>
    </row>
    <row r="125" spans="2:19" ht="15.75" customHeight="1">
      <c r="B125" s="870"/>
      <c r="C125" s="169" t="s">
        <v>449</v>
      </c>
      <c r="D125" s="174">
        <v>75.629457000000002</v>
      </c>
      <c r="E125" s="190">
        <v>75.605188999999996</v>
      </c>
      <c r="F125" s="190">
        <v>15.121038</v>
      </c>
      <c r="G125" s="189"/>
      <c r="H125" s="174">
        <v>74.306578999999999</v>
      </c>
      <c r="I125" s="190">
        <v>74.041274999999999</v>
      </c>
      <c r="J125" s="190">
        <v>14.808255000000001</v>
      </c>
      <c r="K125" s="189"/>
      <c r="L125" s="195"/>
      <c r="M125" s="195"/>
      <c r="N125" s="195"/>
      <c r="O125" s="195"/>
      <c r="P125" s="195"/>
      <c r="Q125" s="195"/>
      <c r="R125" s="195"/>
      <c r="S125" s="195"/>
    </row>
    <row r="126" spans="2:19" ht="15.75" customHeight="1">
      <c r="B126" s="870"/>
      <c r="C126" s="169" t="s">
        <v>450</v>
      </c>
      <c r="D126" s="174">
        <v>0</v>
      </c>
      <c r="E126" s="190">
        <v>0</v>
      </c>
      <c r="F126" s="190">
        <v>0</v>
      </c>
      <c r="G126" s="189"/>
      <c r="H126" s="174">
        <v>0</v>
      </c>
      <c r="I126" s="190">
        <v>0</v>
      </c>
      <c r="J126" s="190">
        <v>0</v>
      </c>
      <c r="K126" s="189"/>
      <c r="L126" s="195"/>
      <c r="M126" s="195"/>
      <c r="N126" s="195"/>
      <c r="O126" s="195"/>
      <c r="P126" s="195"/>
      <c r="Q126" s="195"/>
      <c r="R126" s="195"/>
      <c r="S126" s="195"/>
    </row>
    <row r="127" spans="2:19" ht="15.75" customHeight="1">
      <c r="B127" s="870"/>
      <c r="C127" s="169" t="s">
        <v>451</v>
      </c>
      <c r="D127" s="174">
        <v>0</v>
      </c>
      <c r="E127" s="190">
        <v>0</v>
      </c>
      <c r="F127" s="190">
        <v>0</v>
      </c>
      <c r="G127" s="189"/>
      <c r="H127" s="174">
        <v>0</v>
      </c>
      <c r="I127" s="190">
        <v>0</v>
      </c>
      <c r="J127" s="190">
        <v>0</v>
      </c>
      <c r="K127" s="189"/>
      <c r="L127" s="195"/>
      <c r="M127" s="195"/>
      <c r="N127" s="195"/>
      <c r="O127" s="195"/>
      <c r="P127" s="195"/>
      <c r="Q127" s="195"/>
      <c r="R127" s="195"/>
      <c r="S127" s="195"/>
    </row>
    <row r="128" spans="2:19" ht="15.75" customHeight="1">
      <c r="B128" s="870"/>
      <c r="C128" s="169" t="s">
        <v>452</v>
      </c>
      <c r="D128" s="174">
        <v>3879.3149760000001</v>
      </c>
      <c r="E128" s="190">
        <v>3806.9273880000001</v>
      </c>
      <c r="F128" s="190">
        <v>348.09956799999998</v>
      </c>
      <c r="G128" s="189"/>
      <c r="H128" s="174">
        <v>2772.101478</v>
      </c>
      <c r="I128" s="190">
        <v>2697.8341829999999</v>
      </c>
      <c r="J128" s="190">
        <v>189.60902100000001</v>
      </c>
      <c r="K128" s="189"/>
      <c r="L128" s="195"/>
      <c r="M128" s="195"/>
      <c r="N128" s="195"/>
      <c r="O128" s="195"/>
      <c r="P128" s="195"/>
      <c r="Q128" s="195"/>
      <c r="R128" s="195"/>
      <c r="S128" s="195"/>
    </row>
    <row r="129" spans="2:19" ht="15.75" customHeight="1">
      <c r="B129" s="870"/>
      <c r="C129" s="169" t="s">
        <v>453</v>
      </c>
      <c r="D129" s="174">
        <v>532.95817199999999</v>
      </c>
      <c r="E129" s="190">
        <v>438.75157300000001</v>
      </c>
      <c r="F129" s="190">
        <v>373.931445</v>
      </c>
      <c r="G129" s="189"/>
      <c r="H129" s="174">
        <v>596.62850300000002</v>
      </c>
      <c r="I129" s="190">
        <v>477.29967900000003</v>
      </c>
      <c r="J129" s="190">
        <v>401.131395</v>
      </c>
      <c r="K129" s="189"/>
      <c r="L129" s="195"/>
      <c r="M129" s="195"/>
      <c r="N129" s="195"/>
      <c r="O129" s="195"/>
      <c r="P129" s="195"/>
      <c r="Q129" s="195"/>
      <c r="R129" s="195"/>
      <c r="S129" s="195"/>
    </row>
    <row r="130" spans="2:19" ht="15.75" customHeight="1">
      <c r="B130" s="870"/>
      <c r="C130" s="172" t="s">
        <v>454</v>
      </c>
      <c r="D130" s="174">
        <v>28.921016000000002</v>
      </c>
      <c r="E130" s="190">
        <v>3.9871370000000002</v>
      </c>
      <c r="F130" s="190">
        <v>3.9726520000000001</v>
      </c>
      <c r="G130" s="189"/>
      <c r="H130" s="174">
        <v>28.960100000000001</v>
      </c>
      <c r="I130" s="190">
        <v>21.076315000000001</v>
      </c>
      <c r="J130" s="190">
        <v>21.076311</v>
      </c>
      <c r="K130" s="189"/>
      <c r="L130" s="195"/>
      <c r="M130" s="195"/>
      <c r="N130" s="195"/>
      <c r="O130" s="195"/>
      <c r="P130" s="195"/>
      <c r="Q130" s="195"/>
      <c r="R130" s="195"/>
      <c r="S130" s="195"/>
    </row>
    <row r="131" spans="2:19" ht="15.75" customHeight="1">
      <c r="B131" s="870"/>
      <c r="C131" s="169" t="s">
        <v>455</v>
      </c>
      <c r="D131" s="174">
        <v>3.0648970000000002</v>
      </c>
      <c r="E131" s="190">
        <v>1.718596</v>
      </c>
      <c r="F131" s="190">
        <v>1.240186</v>
      </c>
      <c r="G131" s="189"/>
      <c r="H131" s="174">
        <v>3.1838890000000002</v>
      </c>
      <c r="I131" s="190">
        <v>1.5455989999999999</v>
      </c>
      <c r="J131" s="190">
        <v>1.0929530000000001</v>
      </c>
      <c r="K131" s="189"/>
      <c r="L131" s="195"/>
      <c r="M131" s="195"/>
      <c r="N131" s="195"/>
      <c r="O131" s="195"/>
      <c r="P131" s="195"/>
      <c r="Q131" s="195"/>
      <c r="R131" s="195"/>
      <c r="S131" s="195"/>
    </row>
    <row r="132" spans="2:19" ht="15.75" customHeight="1">
      <c r="B132" s="870"/>
      <c r="C132" s="172" t="s">
        <v>454</v>
      </c>
      <c r="D132" s="174">
        <v>0.60803399999999996</v>
      </c>
      <c r="E132" s="190">
        <v>0.30845699999999998</v>
      </c>
      <c r="F132" s="190">
        <v>0.18258099999999999</v>
      </c>
      <c r="G132" s="189"/>
      <c r="H132" s="174">
        <v>0.60399000000000003</v>
      </c>
      <c r="I132" s="190">
        <v>0.41154099999999999</v>
      </c>
      <c r="J132" s="190">
        <v>0.24240700000000001</v>
      </c>
      <c r="K132" s="189"/>
      <c r="L132" s="195"/>
      <c r="M132" s="195"/>
      <c r="N132" s="195"/>
      <c r="O132" s="195"/>
      <c r="P132" s="195"/>
      <c r="Q132" s="195"/>
      <c r="R132" s="195"/>
      <c r="S132" s="195"/>
    </row>
    <row r="133" spans="2:19" ht="15.75" customHeight="1">
      <c r="B133" s="870"/>
      <c r="C133" s="169" t="s">
        <v>456</v>
      </c>
      <c r="D133" s="174">
        <v>0.12743399999999999</v>
      </c>
      <c r="E133" s="190">
        <v>0.127078</v>
      </c>
      <c r="F133" s="190">
        <v>4.4477000000000003E-2</v>
      </c>
      <c r="G133" s="189"/>
      <c r="H133" s="174">
        <v>8.6878999999999998E-2</v>
      </c>
      <c r="I133" s="190">
        <v>8.6736999999999995E-2</v>
      </c>
      <c r="J133" s="190">
        <v>3.0358E-2</v>
      </c>
      <c r="K133" s="189"/>
      <c r="L133" s="195"/>
      <c r="M133" s="195"/>
      <c r="N133" s="195"/>
      <c r="O133" s="195"/>
      <c r="P133" s="195"/>
      <c r="Q133" s="195"/>
      <c r="R133" s="195"/>
      <c r="S133" s="195"/>
    </row>
    <row r="134" spans="2:19" ht="15.75" customHeight="1">
      <c r="B134" s="870"/>
      <c r="C134" s="172" t="s">
        <v>454</v>
      </c>
      <c r="D134" s="174">
        <v>0</v>
      </c>
      <c r="E134" s="190">
        <v>0</v>
      </c>
      <c r="F134" s="190">
        <v>0</v>
      </c>
      <c r="G134" s="189"/>
      <c r="H134" s="174">
        <v>0</v>
      </c>
      <c r="I134" s="190">
        <v>0</v>
      </c>
      <c r="J134" s="190">
        <v>0</v>
      </c>
      <c r="K134" s="189"/>
      <c r="L134" s="195"/>
      <c r="M134" s="195"/>
      <c r="N134" s="195"/>
      <c r="O134" s="195"/>
      <c r="P134" s="195"/>
      <c r="Q134" s="195"/>
      <c r="R134" s="195"/>
      <c r="S134" s="195"/>
    </row>
    <row r="135" spans="2:19" ht="15.75" customHeight="1">
      <c r="B135" s="870"/>
      <c r="C135" s="169" t="s">
        <v>457</v>
      </c>
      <c r="D135" s="174">
        <v>1.6954E-2</v>
      </c>
      <c r="E135" s="190">
        <v>1.1311E-2</v>
      </c>
      <c r="F135" s="190">
        <v>1.1311E-2</v>
      </c>
      <c r="G135" s="191">
        <v>5.5999999999999999E-3</v>
      </c>
      <c r="H135" s="174">
        <v>2.0559000000000001E-2</v>
      </c>
      <c r="I135" s="190">
        <v>1.3658E-2</v>
      </c>
      <c r="J135" s="190">
        <v>1.3893000000000001E-2</v>
      </c>
      <c r="K135" s="191">
        <v>6.8329999999999997E-3</v>
      </c>
      <c r="L135" s="195"/>
      <c r="M135" s="195"/>
      <c r="N135" s="195"/>
      <c r="O135" s="195"/>
      <c r="P135" s="195"/>
      <c r="Q135" s="195"/>
      <c r="R135" s="195"/>
      <c r="S135" s="195"/>
    </row>
    <row r="136" spans="2:19" ht="15.75" customHeight="1">
      <c r="B136" s="870"/>
      <c r="C136" s="169" t="s">
        <v>458</v>
      </c>
      <c r="D136" s="174">
        <v>0</v>
      </c>
      <c r="E136" s="190">
        <v>0</v>
      </c>
      <c r="F136" s="190">
        <v>0</v>
      </c>
      <c r="G136" s="189"/>
      <c r="H136" s="174">
        <v>0</v>
      </c>
      <c r="I136" s="190">
        <v>0</v>
      </c>
      <c r="J136" s="190">
        <v>0</v>
      </c>
      <c r="K136" s="189"/>
      <c r="L136" s="195"/>
      <c r="M136" s="195"/>
      <c r="N136" s="195"/>
      <c r="O136" s="195"/>
      <c r="P136" s="195"/>
      <c r="Q136" s="195"/>
      <c r="R136" s="195"/>
      <c r="S136" s="195"/>
    </row>
    <row r="137" spans="2:19" ht="15.75" customHeight="1">
      <c r="B137" s="870"/>
      <c r="C137" s="169" t="s">
        <v>459</v>
      </c>
      <c r="D137" s="174">
        <v>379.52941900000002</v>
      </c>
      <c r="E137" s="190">
        <v>379.52572500000002</v>
      </c>
      <c r="F137" s="190">
        <v>40.765312000000002</v>
      </c>
      <c r="G137" s="189"/>
      <c r="H137" s="174">
        <v>393.98763100000002</v>
      </c>
      <c r="I137" s="190">
        <v>393.97987699999999</v>
      </c>
      <c r="J137" s="190">
        <v>45.057771000000002</v>
      </c>
      <c r="K137" s="189"/>
      <c r="L137" s="195"/>
      <c r="M137" s="195"/>
      <c r="N137" s="195"/>
      <c r="O137" s="195"/>
      <c r="P137" s="195"/>
      <c r="Q137" s="195"/>
      <c r="R137" s="195"/>
      <c r="S137" s="195"/>
    </row>
    <row r="138" spans="2:19" ht="15.75" customHeight="1">
      <c r="B138" s="870"/>
      <c r="C138" s="169" t="s">
        <v>460</v>
      </c>
      <c r="D138" s="174">
        <v>0</v>
      </c>
      <c r="E138" s="190">
        <v>0</v>
      </c>
      <c r="F138" s="190">
        <v>0</v>
      </c>
      <c r="G138" s="189"/>
      <c r="H138" s="174">
        <v>0</v>
      </c>
      <c r="I138" s="190">
        <v>0</v>
      </c>
      <c r="J138" s="190">
        <v>0</v>
      </c>
      <c r="K138" s="189"/>
      <c r="L138" s="195"/>
      <c r="M138" s="195"/>
      <c r="N138" s="195"/>
      <c r="O138" s="195"/>
      <c r="P138" s="195"/>
      <c r="Q138" s="195"/>
      <c r="R138" s="195"/>
      <c r="S138" s="195"/>
    </row>
    <row r="139" spans="2:19" ht="15.75" customHeight="1">
      <c r="B139" s="870"/>
      <c r="C139" s="169" t="s">
        <v>461</v>
      </c>
      <c r="D139" s="174">
        <v>4.0665810000000002</v>
      </c>
      <c r="E139" s="190">
        <v>4.0665810000000002</v>
      </c>
      <c r="F139" s="190">
        <v>4.0665810000000002</v>
      </c>
      <c r="G139" s="189"/>
      <c r="H139" s="174">
        <v>3.657508</v>
      </c>
      <c r="I139" s="190">
        <v>3.657508</v>
      </c>
      <c r="J139" s="190">
        <v>3.657508</v>
      </c>
      <c r="K139" s="189"/>
      <c r="L139" s="195"/>
      <c r="M139" s="195"/>
      <c r="N139" s="195"/>
      <c r="O139" s="195"/>
      <c r="P139" s="195"/>
      <c r="Q139" s="195"/>
      <c r="R139" s="195"/>
      <c r="S139" s="195"/>
    </row>
    <row r="140" spans="2:19" ht="15.75" customHeight="1">
      <c r="B140" s="870"/>
      <c r="C140" s="169" t="s">
        <v>462</v>
      </c>
      <c r="D140" s="174">
        <v>0</v>
      </c>
      <c r="E140" s="190">
        <v>0</v>
      </c>
      <c r="F140" s="190">
        <v>0</v>
      </c>
      <c r="G140" s="189"/>
      <c r="H140" s="174">
        <v>9.9999999999999995E-7</v>
      </c>
      <c r="I140" s="190">
        <v>9.9999999999999995E-7</v>
      </c>
      <c r="J140" s="190">
        <v>0</v>
      </c>
      <c r="K140" s="189"/>
      <c r="L140" s="195"/>
      <c r="M140" s="195"/>
      <c r="N140" s="195"/>
      <c r="O140" s="195"/>
      <c r="P140" s="195"/>
      <c r="Q140" s="195"/>
      <c r="R140" s="195"/>
      <c r="S140" s="195"/>
    </row>
    <row r="141" spans="2:19" ht="15.75" hidden="1" customHeight="1">
      <c r="B141" s="870"/>
      <c r="C141" s="173"/>
      <c r="D141" s="174"/>
      <c r="E141" s="190"/>
      <c r="F141" s="190"/>
      <c r="G141" s="191"/>
      <c r="H141" s="174"/>
      <c r="I141" s="190"/>
      <c r="J141" s="190"/>
      <c r="K141" s="191"/>
      <c r="L141" s="195"/>
      <c r="M141" s="195"/>
      <c r="N141" s="195"/>
      <c r="O141" s="195"/>
      <c r="P141" s="195"/>
      <c r="Q141" s="195"/>
      <c r="R141" s="195"/>
      <c r="S141" s="195"/>
    </row>
    <row r="142" spans="2:19" ht="15.75" customHeight="1" thickBot="1">
      <c r="B142" s="870"/>
      <c r="C142" s="180" t="s">
        <v>463</v>
      </c>
      <c r="D142" s="174">
        <v>0</v>
      </c>
      <c r="E142" s="190">
        <v>0</v>
      </c>
      <c r="F142" s="190">
        <v>0</v>
      </c>
      <c r="G142" s="189"/>
      <c r="H142" s="174">
        <v>0</v>
      </c>
      <c r="I142" s="190">
        <v>0</v>
      </c>
      <c r="J142" s="190">
        <v>0</v>
      </c>
      <c r="K142" s="189"/>
      <c r="L142" s="195"/>
      <c r="M142" s="195"/>
      <c r="N142" s="195"/>
      <c r="O142" s="195"/>
      <c r="P142" s="195"/>
      <c r="Q142" s="195"/>
      <c r="R142" s="195"/>
      <c r="S142" s="195"/>
    </row>
    <row r="143" spans="2:19" ht="18" customHeight="1" thickBot="1">
      <c r="B143" s="871"/>
      <c r="C143" s="625" t="s">
        <v>468</v>
      </c>
      <c r="D143" s="192"/>
      <c r="E143" s="193"/>
      <c r="F143" s="193"/>
      <c r="G143" s="345">
        <v>1.7222680000000001</v>
      </c>
      <c r="H143" s="192"/>
      <c r="I143" s="193"/>
      <c r="J143" s="193"/>
      <c r="K143" s="345">
        <v>1.5046769999999998</v>
      </c>
      <c r="L143" s="195"/>
      <c r="M143" s="195"/>
      <c r="N143" s="195"/>
      <c r="O143" s="195"/>
      <c r="P143" s="195"/>
      <c r="Q143" s="195"/>
      <c r="R143" s="195"/>
      <c r="S143" s="195"/>
    </row>
    <row r="144" spans="2:19" ht="14.25">
      <c r="B144" s="186"/>
      <c r="D144" s="186" t="s">
        <v>465</v>
      </c>
      <c r="K144" s="626"/>
    </row>
    <row r="145" spans="2:19" ht="14.25">
      <c r="B145" s="186"/>
      <c r="D145" s="186" t="s">
        <v>469</v>
      </c>
    </row>
    <row r="146" spans="2:19" ht="15" thickBot="1">
      <c r="D146" s="194" t="s">
        <v>470</v>
      </c>
    </row>
    <row r="147" spans="2:19" ht="32.25" customHeight="1" thickBot="1">
      <c r="B147" s="161"/>
      <c r="C147" s="164"/>
      <c r="D147" s="876" t="s">
        <v>441</v>
      </c>
      <c r="E147" s="877"/>
      <c r="F147" s="877"/>
      <c r="G147" s="877"/>
      <c r="H147" s="877"/>
      <c r="I147" s="877"/>
      <c r="J147" s="877"/>
      <c r="K147" s="878"/>
    </row>
    <row r="148" spans="2:19" ht="32.25" customHeight="1" thickBot="1">
      <c r="B148" s="161"/>
      <c r="C148" s="164"/>
      <c r="D148" s="876" t="s">
        <v>12</v>
      </c>
      <c r="E148" s="877"/>
      <c r="F148" s="877"/>
      <c r="G148" s="878"/>
      <c r="H148" s="876" t="s">
        <v>13</v>
      </c>
      <c r="I148" s="877"/>
      <c r="J148" s="877"/>
      <c r="K148" s="878"/>
    </row>
    <row r="149" spans="2:19" ht="51" customHeight="1">
      <c r="B149" s="165"/>
      <c r="C149" s="164"/>
      <c r="D149" s="872" t="s">
        <v>442</v>
      </c>
      <c r="E149" s="874" t="s">
        <v>443</v>
      </c>
      <c r="F149" s="865" t="s">
        <v>444</v>
      </c>
      <c r="G149" s="867" t="s">
        <v>467</v>
      </c>
      <c r="H149" s="872" t="s">
        <v>442</v>
      </c>
      <c r="I149" s="874" t="s">
        <v>443</v>
      </c>
      <c r="J149" s="865" t="s">
        <v>444</v>
      </c>
      <c r="K149" s="867" t="s">
        <v>467</v>
      </c>
    </row>
    <row r="150" spans="2:19" ht="33" customHeight="1" thickBot="1">
      <c r="B150" s="624">
        <v>5</v>
      </c>
      <c r="C150" s="203" t="s">
        <v>11</v>
      </c>
      <c r="D150" s="873"/>
      <c r="E150" s="875"/>
      <c r="F150" s="866"/>
      <c r="G150" s="868"/>
      <c r="H150" s="873"/>
      <c r="I150" s="875"/>
      <c r="J150" s="866"/>
      <c r="K150" s="868"/>
    </row>
    <row r="151" spans="2:19" ht="15.75" customHeight="1">
      <c r="B151" s="869" t="s">
        <v>638</v>
      </c>
      <c r="C151" s="166" t="s">
        <v>447</v>
      </c>
      <c r="D151" s="334">
        <v>1328.750479</v>
      </c>
      <c r="E151" s="344">
        <v>1325.9612669999999</v>
      </c>
      <c r="F151" s="344">
        <v>128.34844899999999</v>
      </c>
      <c r="G151" s="188"/>
      <c r="H151" s="334">
        <v>1288.4982</v>
      </c>
      <c r="I151" s="344">
        <v>1285.689132</v>
      </c>
      <c r="J151" s="344">
        <v>106.98147299999999</v>
      </c>
      <c r="K151" s="188"/>
      <c r="L151" s="195"/>
      <c r="M151" s="195"/>
      <c r="N151" s="195"/>
      <c r="O151" s="195"/>
      <c r="P151" s="195"/>
      <c r="Q151" s="195"/>
      <c r="R151" s="195"/>
      <c r="S151" s="195"/>
    </row>
    <row r="152" spans="2:19" ht="15.75" customHeight="1">
      <c r="B152" s="870"/>
      <c r="C152" s="169" t="s">
        <v>448</v>
      </c>
      <c r="D152" s="174">
        <v>147.103443</v>
      </c>
      <c r="E152" s="190">
        <v>134.83167599999999</v>
      </c>
      <c r="F152" s="190">
        <v>27.177413000000001</v>
      </c>
      <c r="G152" s="189"/>
      <c r="H152" s="174">
        <v>138.771918</v>
      </c>
      <c r="I152" s="190">
        <v>132.71466699999999</v>
      </c>
      <c r="J152" s="190">
        <v>26.747139000000001</v>
      </c>
      <c r="K152" s="189"/>
      <c r="L152" s="195"/>
      <c r="M152" s="195"/>
      <c r="N152" s="195"/>
      <c r="O152" s="195"/>
      <c r="P152" s="195"/>
      <c r="Q152" s="195"/>
      <c r="R152" s="195"/>
      <c r="S152" s="195"/>
    </row>
    <row r="153" spans="2:19" ht="15.75" customHeight="1">
      <c r="B153" s="870"/>
      <c r="C153" s="169" t="s">
        <v>449</v>
      </c>
      <c r="D153" s="174">
        <v>5.9193059999999997</v>
      </c>
      <c r="E153" s="190">
        <v>4.7530809999999999</v>
      </c>
      <c r="F153" s="190">
        <v>4.3415369999999998</v>
      </c>
      <c r="G153" s="189"/>
      <c r="H153" s="174">
        <v>6.6561360000000001</v>
      </c>
      <c r="I153" s="190">
        <v>5.2130809999999999</v>
      </c>
      <c r="J153" s="190">
        <v>4.5558639999999997</v>
      </c>
      <c r="K153" s="189"/>
      <c r="L153" s="195"/>
      <c r="M153" s="195"/>
      <c r="N153" s="195"/>
      <c r="O153" s="195"/>
      <c r="P153" s="195"/>
      <c r="Q153" s="195"/>
      <c r="R153" s="195"/>
      <c r="S153" s="195"/>
    </row>
    <row r="154" spans="2:19" ht="15.75" customHeight="1">
      <c r="B154" s="870"/>
      <c r="C154" s="169" t="s">
        <v>450</v>
      </c>
      <c r="D154" s="174">
        <v>0</v>
      </c>
      <c r="E154" s="190">
        <v>0</v>
      </c>
      <c r="F154" s="190">
        <v>0</v>
      </c>
      <c r="G154" s="189"/>
      <c r="H154" s="174">
        <v>0</v>
      </c>
      <c r="I154" s="190">
        <v>0</v>
      </c>
      <c r="J154" s="190">
        <v>0</v>
      </c>
      <c r="K154" s="189"/>
      <c r="L154" s="195"/>
      <c r="M154" s="195"/>
      <c r="N154" s="195"/>
      <c r="O154" s="195"/>
      <c r="P154" s="195"/>
      <c r="Q154" s="195"/>
      <c r="R154" s="195"/>
      <c r="S154" s="195"/>
    </row>
    <row r="155" spans="2:19" ht="15.75" customHeight="1">
      <c r="B155" s="870"/>
      <c r="C155" s="169" t="s">
        <v>451</v>
      </c>
      <c r="D155" s="174">
        <v>0</v>
      </c>
      <c r="E155" s="190">
        <v>0</v>
      </c>
      <c r="F155" s="190">
        <v>0</v>
      </c>
      <c r="G155" s="189"/>
      <c r="H155" s="174">
        <v>0</v>
      </c>
      <c r="I155" s="190">
        <v>0</v>
      </c>
      <c r="J155" s="190">
        <v>0</v>
      </c>
      <c r="K155" s="189"/>
      <c r="L155" s="195"/>
      <c r="M155" s="195"/>
      <c r="N155" s="195"/>
      <c r="O155" s="195"/>
      <c r="P155" s="195"/>
      <c r="Q155" s="195"/>
      <c r="R155" s="195"/>
      <c r="S155" s="195"/>
    </row>
    <row r="156" spans="2:19" ht="15.75" customHeight="1">
      <c r="B156" s="870"/>
      <c r="C156" s="169" t="s">
        <v>452</v>
      </c>
      <c r="D156" s="174">
        <v>107.032557</v>
      </c>
      <c r="E156" s="190">
        <v>106.92862599999999</v>
      </c>
      <c r="F156" s="190">
        <v>53.562010999999998</v>
      </c>
      <c r="G156" s="189"/>
      <c r="H156" s="174">
        <v>0.91618100000000002</v>
      </c>
      <c r="I156" s="190">
        <v>0.46152300000000002</v>
      </c>
      <c r="J156" s="190">
        <v>9.4367000000000006E-2</v>
      </c>
      <c r="K156" s="189"/>
      <c r="L156" s="195"/>
      <c r="M156" s="195"/>
      <c r="N156" s="195"/>
      <c r="O156" s="195"/>
      <c r="P156" s="195"/>
      <c r="Q156" s="195"/>
      <c r="R156" s="195"/>
      <c r="S156" s="195"/>
    </row>
    <row r="157" spans="2:19" ht="15.75" customHeight="1">
      <c r="B157" s="870"/>
      <c r="C157" s="169" t="s">
        <v>453</v>
      </c>
      <c r="D157" s="174">
        <v>840.55144299999995</v>
      </c>
      <c r="E157" s="190">
        <v>676.01666</v>
      </c>
      <c r="F157" s="190">
        <v>675.78919199999996</v>
      </c>
      <c r="G157" s="189"/>
      <c r="H157" s="174">
        <v>694.83621000000005</v>
      </c>
      <c r="I157" s="190">
        <v>539.47133199999996</v>
      </c>
      <c r="J157" s="190">
        <v>539.24679600000002</v>
      </c>
      <c r="K157" s="189"/>
      <c r="L157" s="195"/>
      <c r="M157" s="195"/>
      <c r="N157" s="195"/>
      <c r="O157" s="195"/>
      <c r="P157" s="195"/>
      <c r="Q157" s="195"/>
      <c r="R157" s="195"/>
      <c r="S157" s="195"/>
    </row>
    <row r="158" spans="2:19" ht="15.75" customHeight="1">
      <c r="B158" s="870"/>
      <c r="C158" s="172" t="s">
        <v>454</v>
      </c>
      <c r="D158" s="174">
        <v>28.156877000000001</v>
      </c>
      <c r="E158" s="190">
        <v>27.781479999999998</v>
      </c>
      <c r="F158" s="190">
        <v>27.554010000000002</v>
      </c>
      <c r="G158" s="189"/>
      <c r="H158" s="174">
        <v>23.742868999999999</v>
      </c>
      <c r="I158" s="190">
        <v>23.332529000000001</v>
      </c>
      <c r="J158" s="190">
        <v>23.108262</v>
      </c>
      <c r="K158" s="189"/>
      <c r="L158" s="195"/>
      <c r="M158" s="195"/>
      <c r="N158" s="195"/>
      <c r="O158" s="195"/>
      <c r="P158" s="195"/>
      <c r="Q158" s="195"/>
      <c r="R158" s="195"/>
      <c r="S158" s="195"/>
    </row>
    <row r="159" spans="2:19" ht="15.75" customHeight="1">
      <c r="B159" s="870"/>
      <c r="C159" s="169" t="s">
        <v>455</v>
      </c>
      <c r="D159" s="174">
        <v>2018.986909</v>
      </c>
      <c r="E159" s="190">
        <v>1791.875571</v>
      </c>
      <c r="F159" s="190">
        <v>1343.6379360000001</v>
      </c>
      <c r="G159" s="189"/>
      <c r="H159" s="174">
        <v>2051.1546309999999</v>
      </c>
      <c r="I159" s="190">
        <v>1841.9445519999999</v>
      </c>
      <c r="J159" s="190">
        <v>1381.403681</v>
      </c>
      <c r="K159" s="189"/>
      <c r="L159" s="195"/>
      <c r="M159" s="195"/>
      <c r="N159" s="195"/>
      <c r="O159" s="195"/>
      <c r="P159" s="195"/>
      <c r="Q159" s="195"/>
      <c r="R159" s="195"/>
      <c r="S159" s="195"/>
    </row>
    <row r="160" spans="2:19" ht="15.75" customHeight="1">
      <c r="B160" s="870"/>
      <c r="C160" s="172" t="s">
        <v>454</v>
      </c>
      <c r="D160" s="174">
        <v>40.135344000000003</v>
      </c>
      <c r="E160" s="190">
        <v>38.762191999999999</v>
      </c>
      <c r="F160" s="190">
        <v>28.805719</v>
      </c>
      <c r="G160" s="189"/>
      <c r="H160" s="174">
        <v>39.799103000000002</v>
      </c>
      <c r="I160" s="190">
        <v>38.512354999999999</v>
      </c>
      <c r="J160" s="190">
        <v>28.829492999999999</v>
      </c>
      <c r="K160" s="189"/>
      <c r="L160" s="195"/>
      <c r="M160" s="195"/>
      <c r="N160" s="195"/>
      <c r="O160" s="195"/>
      <c r="P160" s="195"/>
      <c r="Q160" s="195"/>
      <c r="R160" s="195"/>
      <c r="S160" s="195"/>
    </row>
    <row r="161" spans="2:19" ht="15.75" customHeight="1">
      <c r="B161" s="870"/>
      <c r="C161" s="169" t="s">
        <v>456</v>
      </c>
      <c r="D161" s="174">
        <v>0.111457</v>
      </c>
      <c r="E161" s="190">
        <v>0.107436</v>
      </c>
      <c r="F161" s="190">
        <v>3.7601999999999997E-2</v>
      </c>
      <c r="G161" s="189"/>
      <c r="H161" s="174">
        <v>0.115609</v>
      </c>
      <c r="I161" s="190">
        <v>0.11539099999999999</v>
      </c>
      <c r="J161" s="190">
        <v>4.0386999999999999E-2</v>
      </c>
      <c r="K161" s="189"/>
      <c r="L161" s="195"/>
      <c r="M161" s="195"/>
      <c r="N161" s="195"/>
      <c r="O161" s="195"/>
      <c r="P161" s="195"/>
      <c r="Q161" s="195"/>
      <c r="R161" s="195"/>
      <c r="S161" s="195"/>
    </row>
    <row r="162" spans="2:19" ht="15.75" customHeight="1">
      <c r="B162" s="870"/>
      <c r="C162" s="172" t="s">
        <v>454</v>
      </c>
      <c r="D162" s="174">
        <v>0</v>
      </c>
      <c r="E162" s="190">
        <v>0</v>
      </c>
      <c r="F162" s="190">
        <v>0</v>
      </c>
      <c r="G162" s="189"/>
      <c r="H162" s="174">
        <v>0</v>
      </c>
      <c r="I162" s="190">
        <v>0</v>
      </c>
      <c r="J162" s="190">
        <v>0</v>
      </c>
      <c r="K162" s="189"/>
      <c r="L162" s="195"/>
      <c r="M162" s="195"/>
      <c r="N162" s="195"/>
      <c r="O162" s="195"/>
      <c r="P162" s="195"/>
      <c r="Q162" s="195"/>
      <c r="R162" s="195"/>
      <c r="S162" s="195"/>
    </row>
    <row r="163" spans="2:19" ht="15.75" customHeight="1">
      <c r="B163" s="870"/>
      <c r="C163" s="169" t="s">
        <v>457</v>
      </c>
      <c r="D163" s="174">
        <v>233.82957200000001</v>
      </c>
      <c r="E163" s="190">
        <v>96.995115999999996</v>
      </c>
      <c r="F163" s="190">
        <v>98.785355999999993</v>
      </c>
      <c r="G163" s="191">
        <v>136.32795100000001</v>
      </c>
      <c r="H163" s="174">
        <v>281.03997099999998</v>
      </c>
      <c r="I163" s="190">
        <v>132.89614900000001</v>
      </c>
      <c r="J163" s="190">
        <v>139.650071</v>
      </c>
      <c r="K163" s="191">
        <v>146.66402299999999</v>
      </c>
      <c r="L163" s="195"/>
      <c r="M163" s="195"/>
      <c r="N163" s="195"/>
      <c r="O163" s="195"/>
      <c r="P163" s="195"/>
      <c r="Q163" s="195"/>
      <c r="R163" s="195"/>
      <c r="S163" s="195"/>
    </row>
    <row r="164" spans="2:19" ht="15.75" customHeight="1">
      <c r="B164" s="870"/>
      <c r="C164" s="169" t="s">
        <v>458</v>
      </c>
      <c r="D164" s="174">
        <v>0</v>
      </c>
      <c r="E164" s="190">
        <v>0</v>
      </c>
      <c r="F164" s="190">
        <v>0</v>
      </c>
      <c r="G164" s="189"/>
      <c r="H164" s="174">
        <v>0</v>
      </c>
      <c r="I164" s="190">
        <v>0</v>
      </c>
      <c r="J164" s="190">
        <v>0</v>
      </c>
      <c r="K164" s="189"/>
      <c r="L164" s="195"/>
      <c r="M164" s="195"/>
      <c r="N164" s="195"/>
      <c r="O164" s="195"/>
      <c r="P164" s="195"/>
      <c r="Q164" s="195"/>
      <c r="R164" s="195"/>
      <c r="S164" s="195"/>
    </row>
    <row r="165" spans="2:19" ht="15.75" customHeight="1">
      <c r="B165" s="870"/>
      <c r="C165" s="169" t="s">
        <v>459</v>
      </c>
      <c r="D165" s="174">
        <v>15.310644</v>
      </c>
      <c r="E165" s="190">
        <v>15.310345999999999</v>
      </c>
      <c r="F165" s="190">
        <v>1.5310349999999999</v>
      </c>
      <c r="G165" s="189"/>
      <c r="H165" s="174">
        <v>119.108138</v>
      </c>
      <c r="I165" s="190">
        <v>119.09886899999999</v>
      </c>
      <c r="J165" s="190">
        <v>22.317136999999999</v>
      </c>
      <c r="K165" s="189"/>
      <c r="L165" s="195"/>
      <c r="M165" s="195"/>
      <c r="N165" s="195"/>
      <c r="O165" s="195"/>
      <c r="P165" s="195"/>
      <c r="Q165" s="195"/>
      <c r="R165" s="195"/>
      <c r="S165" s="195"/>
    </row>
    <row r="166" spans="2:19" ht="15.75" customHeight="1">
      <c r="B166" s="870"/>
      <c r="C166" s="169" t="s">
        <v>460</v>
      </c>
      <c r="D166" s="174">
        <v>0</v>
      </c>
      <c r="E166" s="190">
        <v>0</v>
      </c>
      <c r="F166" s="190">
        <v>0</v>
      </c>
      <c r="G166" s="189"/>
      <c r="H166" s="174">
        <v>0</v>
      </c>
      <c r="I166" s="190">
        <v>0</v>
      </c>
      <c r="J166" s="190">
        <v>0</v>
      </c>
      <c r="K166" s="189"/>
      <c r="L166" s="195"/>
      <c r="M166" s="195"/>
      <c r="N166" s="195"/>
      <c r="O166" s="195"/>
      <c r="P166" s="195"/>
      <c r="Q166" s="195"/>
      <c r="R166" s="195"/>
      <c r="S166" s="195"/>
    </row>
    <row r="167" spans="2:19" ht="15.75" customHeight="1">
      <c r="B167" s="870"/>
      <c r="C167" s="169" t="s">
        <v>461</v>
      </c>
      <c r="D167" s="174">
        <v>0</v>
      </c>
      <c r="E167" s="190">
        <v>0</v>
      </c>
      <c r="F167" s="190">
        <v>0</v>
      </c>
      <c r="G167" s="189"/>
      <c r="H167" s="174">
        <v>0</v>
      </c>
      <c r="I167" s="190">
        <v>0</v>
      </c>
      <c r="J167" s="190">
        <v>0</v>
      </c>
      <c r="K167" s="189"/>
      <c r="L167" s="195"/>
      <c r="M167" s="195"/>
      <c r="N167" s="195"/>
      <c r="O167" s="195"/>
      <c r="P167" s="195"/>
      <c r="Q167" s="195"/>
      <c r="R167" s="195"/>
      <c r="S167" s="195"/>
    </row>
    <row r="168" spans="2:19" ht="15.75" customHeight="1">
      <c r="B168" s="870"/>
      <c r="C168" s="169" t="s">
        <v>462</v>
      </c>
      <c r="D168" s="174">
        <v>0</v>
      </c>
      <c r="E168" s="190">
        <v>0</v>
      </c>
      <c r="F168" s="190">
        <v>0</v>
      </c>
      <c r="G168" s="189"/>
      <c r="H168" s="174">
        <v>0</v>
      </c>
      <c r="I168" s="190">
        <v>0</v>
      </c>
      <c r="J168" s="190">
        <v>0</v>
      </c>
      <c r="K168" s="189"/>
      <c r="L168" s="195"/>
      <c r="M168" s="195"/>
      <c r="N168" s="195"/>
      <c r="O168" s="195"/>
      <c r="P168" s="195"/>
      <c r="Q168" s="195"/>
      <c r="R168" s="195"/>
      <c r="S168" s="195"/>
    </row>
    <row r="169" spans="2:19" ht="15.75" hidden="1" customHeight="1">
      <c r="B169" s="870"/>
      <c r="C169" s="173"/>
      <c r="D169" s="174"/>
      <c r="E169" s="190"/>
      <c r="F169" s="190"/>
      <c r="G169" s="191"/>
      <c r="H169" s="174"/>
      <c r="I169" s="190"/>
      <c r="J169" s="190"/>
      <c r="K169" s="191"/>
      <c r="L169" s="195"/>
      <c r="M169" s="195"/>
      <c r="N169" s="195"/>
      <c r="O169" s="195"/>
      <c r="P169" s="195"/>
      <c r="Q169" s="195"/>
      <c r="R169" s="195"/>
      <c r="S169" s="195"/>
    </row>
    <row r="170" spans="2:19" ht="15.75" customHeight="1" thickBot="1">
      <c r="B170" s="870"/>
      <c r="C170" s="180" t="s">
        <v>463</v>
      </c>
      <c r="D170" s="174">
        <v>366.201391</v>
      </c>
      <c r="E170" s="190">
        <v>366.201391</v>
      </c>
      <c r="F170" s="190">
        <v>237.11220700000001</v>
      </c>
      <c r="G170" s="189"/>
      <c r="H170" s="174">
        <v>450.19515200000001</v>
      </c>
      <c r="I170" s="190">
        <v>338.46439400000003</v>
      </c>
      <c r="J170" s="190">
        <v>177.46681100000001</v>
      </c>
      <c r="K170" s="189"/>
      <c r="L170" s="195"/>
      <c r="M170" s="195"/>
      <c r="N170" s="195"/>
      <c r="O170" s="195"/>
      <c r="P170" s="195"/>
      <c r="Q170" s="195"/>
      <c r="R170" s="195"/>
      <c r="S170" s="195"/>
    </row>
    <row r="171" spans="2:19" ht="18" customHeight="1" thickBot="1">
      <c r="B171" s="871"/>
      <c r="C171" s="625" t="s">
        <v>468</v>
      </c>
      <c r="D171" s="192"/>
      <c r="E171" s="193"/>
      <c r="F171" s="193"/>
      <c r="G171" s="345">
        <v>208.5985</v>
      </c>
      <c r="H171" s="192"/>
      <c r="I171" s="193"/>
      <c r="J171" s="193"/>
      <c r="K171" s="345">
        <v>304.66172699999998</v>
      </c>
      <c r="L171" s="195"/>
      <c r="M171" s="195"/>
      <c r="N171" s="195"/>
      <c r="O171" s="195"/>
      <c r="P171" s="195"/>
      <c r="Q171" s="195"/>
      <c r="R171" s="195"/>
      <c r="S171" s="195"/>
    </row>
    <row r="172" spans="2:19" ht="14.25">
      <c r="B172" s="186"/>
      <c r="D172" s="186" t="s">
        <v>465</v>
      </c>
      <c r="K172" s="626"/>
    </row>
    <row r="173" spans="2:19" ht="14.25">
      <c r="B173" s="186"/>
      <c r="D173" s="186" t="s">
        <v>469</v>
      </c>
    </row>
    <row r="174" spans="2:19" ht="15" thickBot="1">
      <c r="D174" s="194" t="s">
        <v>470</v>
      </c>
    </row>
    <row r="175" spans="2:19" ht="32.25" customHeight="1" thickBot="1">
      <c r="B175" s="161"/>
      <c r="C175" s="164"/>
      <c r="D175" s="876" t="s">
        <v>441</v>
      </c>
      <c r="E175" s="877"/>
      <c r="F175" s="877"/>
      <c r="G175" s="877"/>
      <c r="H175" s="877"/>
      <c r="I175" s="877"/>
      <c r="J175" s="877"/>
      <c r="K175" s="878"/>
    </row>
    <row r="176" spans="2:19" ht="32.25" customHeight="1" thickBot="1">
      <c r="B176" s="161"/>
      <c r="C176" s="164"/>
      <c r="D176" s="876" t="s">
        <v>12</v>
      </c>
      <c r="E176" s="877"/>
      <c r="F176" s="877"/>
      <c r="G176" s="878"/>
      <c r="H176" s="876" t="s">
        <v>13</v>
      </c>
      <c r="I176" s="877"/>
      <c r="J176" s="877"/>
      <c r="K176" s="878"/>
    </row>
    <row r="177" spans="2:19" ht="51" customHeight="1">
      <c r="B177" s="165"/>
      <c r="C177" s="164"/>
      <c r="D177" s="872" t="s">
        <v>442</v>
      </c>
      <c r="E177" s="874" t="s">
        <v>443</v>
      </c>
      <c r="F177" s="865" t="s">
        <v>444</v>
      </c>
      <c r="G177" s="867" t="s">
        <v>467</v>
      </c>
      <c r="H177" s="872" t="s">
        <v>442</v>
      </c>
      <c r="I177" s="874" t="s">
        <v>443</v>
      </c>
      <c r="J177" s="865" t="s">
        <v>444</v>
      </c>
      <c r="K177" s="867" t="s">
        <v>467</v>
      </c>
    </row>
    <row r="178" spans="2:19" ht="33" customHeight="1" thickBot="1">
      <c r="B178" s="624">
        <v>6</v>
      </c>
      <c r="C178" s="203" t="s">
        <v>11</v>
      </c>
      <c r="D178" s="873"/>
      <c r="E178" s="875"/>
      <c r="F178" s="866"/>
      <c r="G178" s="868"/>
      <c r="H178" s="873"/>
      <c r="I178" s="875"/>
      <c r="J178" s="866"/>
      <c r="K178" s="868"/>
    </row>
    <row r="179" spans="2:19" ht="15.75" customHeight="1">
      <c r="B179" s="869" t="s">
        <v>633</v>
      </c>
      <c r="C179" s="166" t="s">
        <v>447</v>
      </c>
      <c r="D179" s="334">
        <v>748.868021</v>
      </c>
      <c r="E179" s="344">
        <v>9.3616320000000002</v>
      </c>
      <c r="F179" s="344">
        <v>0.20594999999999999</v>
      </c>
      <c r="G179" s="188"/>
      <c r="H179" s="334">
        <v>781.97711100000004</v>
      </c>
      <c r="I179" s="344">
        <v>19.294588999999998</v>
      </c>
      <c r="J179" s="344">
        <v>0</v>
      </c>
      <c r="K179" s="188"/>
      <c r="L179" s="195"/>
      <c r="M179" s="195"/>
      <c r="N179" s="195"/>
      <c r="O179" s="195"/>
      <c r="P179" s="195"/>
      <c r="Q179" s="195"/>
      <c r="R179" s="195"/>
      <c r="S179" s="195"/>
    </row>
    <row r="180" spans="2:19" ht="15.75" customHeight="1">
      <c r="B180" s="870"/>
      <c r="C180" s="169" t="s">
        <v>448</v>
      </c>
      <c r="D180" s="174">
        <v>0</v>
      </c>
      <c r="E180" s="190">
        <v>0</v>
      </c>
      <c r="F180" s="190">
        <v>0</v>
      </c>
      <c r="G180" s="189"/>
      <c r="H180" s="174">
        <v>0</v>
      </c>
      <c r="I180" s="190">
        <v>0</v>
      </c>
      <c r="J180" s="190">
        <v>0</v>
      </c>
      <c r="K180" s="189"/>
      <c r="L180" s="195"/>
      <c r="M180" s="195"/>
      <c r="N180" s="195"/>
      <c r="O180" s="195"/>
      <c r="P180" s="195"/>
      <c r="Q180" s="195"/>
      <c r="R180" s="195"/>
      <c r="S180" s="195"/>
    </row>
    <row r="181" spans="2:19" ht="15.75" customHeight="1">
      <c r="B181" s="870"/>
      <c r="C181" s="169" t="s">
        <v>449</v>
      </c>
      <c r="D181" s="174">
        <v>0</v>
      </c>
      <c r="E181" s="190">
        <v>0</v>
      </c>
      <c r="F181" s="190">
        <v>0</v>
      </c>
      <c r="G181" s="189"/>
      <c r="H181" s="174">
        <v>0</v>
      </c>
      <c r="I181" s="190">
        <v>0</v>
      </c>
      <c r="J181" s="190">
        <v>0</v>
      </c>
      <c r="K181" s="189"/>
      <c r="L181" s="195"/>
      <c r="M181" s="195"/>
      <c r="N181" s="195"/>
      <c r="O181" s="195"/>
      <c r="P181" s="195"/>
      <c r="Q181" s="195"/>
      <c r="R181" s="195"/>
      <c r="S181" s="195"/>
    </row>
    <row r="182" spans="2:19" ht="15.75" customHeight="1">
      <c r="B182" s="870"/>
      <c r="C182" s="169" t="s">
        <v>450</v>
      </c>
      <c r="D182" s="174">
        <v>4.5000000000000003E-5</v>
      </c>
      <c r="E182" s="190">
        <v>2.6711100000000001</v>
      </c>
      <c r="F182" s="190">
        <v>0</v>
      </c>
      <c r="G182" s="189"/>
      <c r="H182" s="174">
        <v>9.0000000000000006E-5</v>
      </c>
      <c r="I182" s="190">
        <v>9.0000000000000006E-5</v>
      </c>
      <c r="J182" s="190">
        <v>0</v>
      </c>
      <c r="K182" s="189"/>
      <c r="L182" s="195"/>
      <c r="M182" s="195"/>
      <c r="N182" s="195"/>
      <c r="O182" s="195"/>
      <c r="P182" s="195"/>
      <c r="Q182" s="195"/>
      <c r="R182" s="195"/>
      <c r="S182" s="195"/>
    </row>
    <row r="183" spans="2:19" ht="15.75" customHeight="1">
      <c r="B183" s="870"/>
      <c r="C183" s="169" t="s">
        <v>451</v>
      </c>
      <c r="D183" s="174">
        <v>0</v>
      </c>
      <c r="E183" s="190">
        <v>0</v>
      </c>
      <c r="F183" s="190">
        <v>0</v>
      </c>
      <c r="G183" s="189"/>
      <c r="H183" s="174">
        <v>0</v>
      </c>
      <c r="I183" s="190">
        <v>0</v>
      </c>
      <c r="J183" s="190">
        <v>0</v>
      </c>
      <c r="K183" s="189"/>
      <c r="L183" s="195"/>
      <c r="M183" s="195"/>
      <c r="N183" s="195"/>
      <c r="O183" s="195"/>
      <c r="P183" s="195"/>
      <c r="Q183" s="195"/>
      <c r="R183" s="195"/>
      <c r="S183" s="195"/>
    </row>
    <row r="184" spans="2:19" ht="15.75" customHeight="1">
      <c r="B184" s="870"/>
      <c r="C184" s="169" t="s">
        <v>452</v>
      </c>
      <c r="D184" s="174">
        <v>2632.9331820000002</v>
      </c>
      <c r="E184" s="190">
        <v>2098.263911</v>
      </c>
      <c r="F184" s="190">
        <v>237.362065</v>
      </c>
      <c r="G184" s="189"/>
      <c r="H184" s="174">
        <v>2310.851298</v>
      </c>
      <c r="I184" s="190">
        <v>1722.5776510000001</v>
      </c>
      <c r="J184" s="190">
        <v>213.30853200000001</v>
      </c>
      <c r="K184" s="189"/>
      <c r="L184" s="195"/>
      <c r="M184" s="195"/>
      <c r="N184" s="195"/>
      <c r="O184" s="195"/>
      <c r="P184" s="195"/>
      <c r="Q184" s="195"/>
      <c r="R184" s="195"/>
      <c r="S184" s="195"/>
    </row>
    <row r="185" spans="2:19" ht="15.75" customHeight="1">
      <c r="B185" s="870"/>
      <c r="C185" s="169" t="s">
        <v>453</v>
      </c>
      <c r="D185" s="174">
        <v>1415.8837249999999</v>
      </c>
      <c r="E185" s="190">
        <v>1169.10022</v>
      </c>
      <c r="F185" s="190">
        <v>1085.0667370000001</v>
      </c>
      <c r="G185" s="189"/>
      <c r="H185" s="174">
        <v>2009.1477620000001</v>
      </c>
      <c r="I185" s="190">
        <v>1495.647731</v>
      </c>
      <c r="J185" s="190">
        <v>1237.4777859999999</v>
      </c>
      <c r="K185" s="189"/>
      <c r="L185" s="195"/>
      <c r="M185" s="195"/>
      <c r="N185" s="195"/>
      <c r="O185" s="195"/>
      <c r="P185" s="195"/>
      <c r="Q185" s="195"/>
      <c r="R185" s="195"/>
      <c r="S185" s="195"/>
    </row>
    <row r="186" spans="2:19" ht="15.75" customHeight="1">
      <c r="B186" s="870"/>
      <c r="C186" s="172" t="s">
        <v>454</v>
      </c>
      <c r="D186" s="174">
        <v>7.3755199999999999</v>
      </c>
      <c r="E186" s="190">
        <v>3.9677829999999998</v>
      </c>
      <c r="F186" s="190">
        <v>3.7168299999999999</v>
      </c>
      <c r="G186" s="189"/>
      <c r="H186" s="174">
        <v>2.3080940000000001</v>
      </c>
      <c r="I186" s="190">
        <v>1.0864499999999999</v>
      </c>
      <c r="J186" s="190">
        <v>0.979016</v>
      </c>
      <c r="K186" s="189"/>
      <c r="L186" s="195"/>
      <c r="M186" s="195"/>
      <c r="N186" s="195"/>
      <c r="O186" s="195"/>
      <c r="P186" s="195"/>
      <c r="Q186" s="195"/>
      <c r="R186" s="195"/>
      <c r="S186" s="195"/>
    </row>
    <row r="187" spans="2:19" ht="15.75" customHeight="1">
      <c r="B187" s="870"/>
      <c r="C187" s="169" t="s">
        <v>455</v>
      </c>
      <c r="D187" s="174">
        <v>5.1421340000000004</v>
      </c>
      <c r="E187" s="190">
        <v>1.570403</v>
      </c>
      <c r="F187" s="190">
        <v>1.1648080000000001</v>
      </c>
      <c r="G187" s="189"/>
      <c r="H187" s="174">
        <v>21.49286</v>
      </c>
      <c r="I187" s="190">
        <v>2.5907469999999999</v>
      </c>
      <c r="J187" s="190">
        <v>1.808368</v>
      </c>
      <c r="K187" s="189"/>
      <c r="L187" s="195"/>
      <c r="M187" s="195"/>
      <c r="N187" s="195"/>
      <c r="O187" s="195"/>
      <c r="P187" s="195"/>
      <c r="Q187" s="195"/>
      <c r="R187" s="195"/>
      <c r="S187" s="195"/>
    </row>
    <row r="188" spans="2:19" ht="15.75" customHeight="1">
      <c r="B188" s="870"/>
      <c r="C188" s="172" t="s">
        <v>454</v>
      </c>
      <c r="D188" s="174">
        <v>0.236536</v>
      </c>
      <c r="E188" s="190">
        <v>0.215694</v>
      </c>
      <c r="F188" s="190">
        <v>0.14877799999999999</v>
      </c>
      <c r="G188" s="189"/>
      <c r="H188" s="174">
        <v>16.785924999999999</v>
      </c>
      <c r="I188" s="190">
        <v>0.894783</v>
      </c>
      <c r="J188" s="190">
        <v>0.53639400000000004</v>
      </c>
      <c r="K188" s="189"/>
      <c r="L188" s="195"/>
      <c r="M188" s="195"/>
      <c r="N188" s="195"/>
      <c r="O188" s="195"/>
      <c r="P188" s="195"/>
      <c r="Q188" s="195"/>
      <c r="R188" s="195"/>
      <c r="S188" s="195"/>
    </row>
    <row r="189" spans="2:19" ht="15.75" customHeight="1">
      <c r="B189" s="870"/>
      <c r="C189" s="169" t="s">
        <v>456</v>
      </c>
      <c r="D189" s="174">
        <v>2.5213290000000002</v>
      </c>
      <c r="E189" s="190">
        <v>2.4733869999999998</v>
      </c>
      <c r="F189" s="190">
        <v>1.015466</v>
      </c>
      <c r="G189" s="189"/>
      <c r="H189" s="174">
        <v>2.9574189999999998</v>
      </c>
      <c r="I189" s="190">
        <v>2.8924240000000001</v>
      </c>
      <c r="J189" s="190">
        <v>1.1545190000000001</v>
      </c>
      <c r="K189" s="189"/>
      <c r="L189" s="195"/>
      <c r="M189" s="195"/>
      <c r="N189" s="195"/>
      <c r="O189" s="195"/>
      <c r="P189" s="195"/>
      <c r="Q189" s="195"/>
      <c r="R189" s="195"/>
      <c r="S189" s="195"/>
    </row>
    <row r="190" spans="2:19" ht="15.75" customHeight="1">
      <c r="B190" s="870"/>
      <c r="C190" s="172" t="s">
        <v>454</v>
      </c>
      <c r="D190" s="174">
        <v>0</v>
      </c>
      <c r="E190" s="190">
        <v>0</v>
      </c>
      <c r="F190" s="190">
        <v>0</v>
      </c>
      <c r="G190" s="189"/>
      <c r="H190" s="174">
        <v>0</v>
      </c>
      <c r="I190" s="190">
        <v>0</v>
      </c>
      <c r="J190" s="190">
        <v>0</v>
      </c>
      <c r="K190" s="189"/>
      <c r="L190" s="195"/>
      <c r="M190" s="195"/>
      <c r="N190" s="195"/>
      <c r="O190" s="195"/>
      <c r="P190" s="195"/>
      <c r="Q190" s="195"/>
      <c r="R190" s="195"/>
      <c r="S190" s="195"/>
    </row>
    <row r="191" spans="2:19" ht="15.75" customHeight="1">
      <c r="B191" s="870"/>
      <c r="C191" s="169" t="s">
        <v>457</v>
      </c>
      <c r="D191" s="174">
        <v>3.7347999999999999E-2</v>
      </c>
      <c r="E191" s="190">
        <v>1.0782E-2</v>
      </c>
      <c r="F191" s="190">
        <v>1.0782E-2</v>
      </c>
      <c r="G191" s="191">
        <v>2.6567E-2</v>
      </c>
      <c r="H191" s="174">
        <v>0.100941</v>
      </c>
      <c r="I191" s="190">
        <v>5.9469000000000001E-2</v>
      </c>
      <c r="J191" s="190">
        <v>5.9679000000000003E-2</v>
      </c>
      <c r="K191" s="191">
        <v>4.1472000000000002E-2</v>
      </c>
      <c r="L191" s="195"/>
      <c r="M191" s="195"/>
      <c r="N191" s="195"/>
      <c r="O191" s="195"/>
      <c r="P191" s="195"/>
      <c r="Q191" s="195"/>
      <c r="R191" s="195"/>
      <c r="S191" s="195"/>
    </row>
    <row r="192" spans="2:19" ht="15.75" customHeight="1">
      <c r="B192" s="870"/>
      <c r="C192" s="169" t="s">
        <v>458</v>
      </c>
      <c r="D192" s="174">
        <v>0</v>
      </c>
      <c r="E192" s="190">
        <v>0</v>
      </c>
      <c r="F192" s="190">
        <v>0</v>
      </c>
      <c r="G192" s="189"/>
      <c r="H192" s="174">
        <v>0</v>
      </c>
      <c r="I192" s="190">
        <v>0</v>
      </c>
      <c r="J192" s="190">
        <v>0</v>
      </c>
      <c r="K192" s="189"/>
      <c r="L192" s="195"/>
      <c r="M192" s="195"/>
      <c r="N192" s="195"/>
      <c r="O192" s="195"/>
      <c r="P192" s="195"/>
      <c r="Q192" s="195"/>
      <c r="R192" s="195"/>
      <c r="S192" s="195"/>
    </row>
    <row r="193" spans="2:19" ht="15.75" customHeight="1">
      <c r="B193" s="870"/>
      <c r="C193" s="169" t="s">
        <v>459</v>
      </c>
      <c r="D193" s="174">
        <v>90.565128000000001</v>
      </c>
      <c r="E193" s="190">
        <v>90.562659999999994</v>
      </c>
      <c r="F193" s="190">
        <v>9.0562660000000008</v>
      </c>
      <c r="G193" s="189"/>
      <c r="H193" s="174">
        <v>146.757577</v>
      </c>
      <c r="I193" s="190">
        <v>146.747274</v>
      </c>
      <c r="J193" s="190">
        <v>19.442487</v>
      </c>
      <c r="K193" s="189"/>
      <c r="L193" s="195"/>
      <c r="M193" s="195"/>
      <c r="N193" s="195"/>
      <c r="O193" s="195"/>
      <c r="P193" s="195"/>
      <c r="Q193" s="195"/>
      <c r="R193" s="195"/>
      <c r="S193" s="195"/>
    </row>
    <row r="194" spans="2:19" ht="15.75" customHeight="1">
      <c r="B194" s="870"/>
      <c r="C194" s="169" t="s">
        <v>460</v>
      </c>
      <c r="D194" s="174">
        <v>0</v>
      </c>
      <c r="E194" s="190">
        <v>0</v>
      </c>
      <c r="F194" s="190">
        <v>0</v>
      </c>
      <c r="G194" s="189"/>
      <c r="H194" s="174">
        <v>0</v>
      </c>
      <c r="I194" s="190">
        <v>0</v>
      </c>
      <c r="J194" s="190">
        <v>0</v>
      </c>
      <c r="K194" s="189"/>
      <c r="L194" s="195"/>
      <c r="M194" s="195"/>
      <c r="N194" s="195"/>
      <c r="O194" s="195"/>
      <c r="P194" s="195"/>
      <c r="Q194" s="195"/>
      <c r="R194" s="195"/>
      <c r="S194" s="195"/>
    </row>
    <row r="195" spans="2:19" ht="15.75" customHeight="1">
      <c r="B195" s="870"/>
      <c r="C195" s="169" t="s">
        <v>461</v>
      </c>
      <c r="D195" s="174">
        <v>79.781075000000001</v>
      </c>
      <c r="E195" s="190">
        <v>68.228729999999999</v>
      </c>
      <c r="F195" s="190">
        <v>68.228729999999999</v>
      </c>
      <c r="G195" s="189"/>
      <c r="H195" s="174">
        <v>80.903299000000004</v>
      </c>
      <c r="I195" s="190">
        <v>73.178488000000002</v>
      </c>
      <c r="J195" s="190">
        <v>73.178488000000002</v>
      </c>
      <c r="K195" s="189"/>
      <c r="L195" s="195"/>
      <c r="M195" s="195"/>
      <c r="N195" s="195"/>
      <c r="O195" s="195"/>
      <c r="P195" s="195"/>
      <c r="Q195" s="195"/>
      <c r="R195" s="195"/>
      <c r="S195" s="195"/>
    </row>
    <row r="196" spans="2:19" ht="15.75" customHeight="1">
      <c r="B196" s="870"/>
      <c r="C196" s="169" t="s">
        <v>462</v>
      </c>
      <c r="D196" s="174">
        <v>13.713846</v>
      </c>
      <c r="E196" s="190">
        <v>13.713846</v>
      </c>
      <c r="F196" s="190">
        <v>19.731347</v>
      </c>
      <c r="G196" s="189"/>
      <c r="H196" s="174">
        <v>16.540502</v>
      </c>
      <c r="I196" s="190">
        <v>16.540502</v>
      </c>
      <c r="J196" s="190">
        <v>26.200495</v>
      </c>
      <c r="K196" s="189"/>
      <c r="L196" s="195"/>
      <c r="M196" s="195"/>
      <c r="N196" s="195"/>
      <c r="O196" s="195"/>
      <c r="P196" s="195"/>
      <c r="Q196" s="195"/>
      <c r="R196" s="195"/>
      <c r="S196" s="195"/>
    </row>
    <row r="197" spans="2:19" ht="15.75" hidden="1" customHeight="1">
      <c r="B197" s="870"/>
      <c r="C197" s="173"/>
      <c r="D197" s="174"/>
      <c r="E197" s="190"/>
      <c r="F197" s="190"/>
      <c r="G197" s="191"/>
      <c r="H197" s="174"/>
      <c r="I197" s="190"/>
      <c r="J197" s="190"/>
      <c r="K197" s="191"/>
      <c r="L197" s="195"/>
      <c r="M197" s="195"/>
      <c r="N197" s="195"/>
      <c r="O197" s="195"/>
      <c r="P197" s="195"/>
      <c r="Q197" s="195"/>
      <c r="R197" s="195"/>
      <c r="S197" s="195"/>
    </row>
    <row r="198" spans="2:19" ht="15.75" customHeight="1" thickBot="1">
      <c r="B198" s="870"/>
      <c r="C198" s="180" t="s">
        <v>463</v>
      </c>
      <c r="D198" s="174">
        <v>0.87160000000000004</v>
      </c>
      <c r="E198" s="190">
        <v>0.87160000000000004</v>
      </c>
      <c r="F198" s="190">
        <v>0.87160000000000004</v>
      </c>
      <c r="G198" s="189"/>
      <c r="H198" s="174">
        <v>0.67374500000000004</v>
      </c>
      <c r="I198" s="190">
        <v>0.67374500000000004</v>
      </c>
      <c r="J198" s="190">
        <v>0.67374500000000004</v>
      </c>
      <c r="K198" s="189"/>
      <c r="L198" s="195"/>
      <c r="M198" s="195"/>
      <c r="N198" s="195"/>
      <c r="O198" s="195"/>
      <c r="P198" s="195"/>
      <c r="Q198" s="195"/>
      <c r="R198" s="195"/>
      <c r="S198" s="195"/>
    </row>
    <row r="199" spans="2:19" ht="18" customHeight="1" thickBot="1">
      <c r="B199" s="871"/>
      <c r="C199" s="625" t="s">
        <v>468</v>
      </c>
      <c r="D199" s="192"/>
      <c r="E199" s="193"/>
      <c r="F199" s="193"/>
      <c r="G199" s="345">
        <v>3.0150230000000002</v>
      </c>
      <c r="H199" s="192"/>
      <c r="I199" s="193"/>
      <c r="J199" s="193"/>
      <c r="K199" s="345">
        <v>3.6868930000000004</v>
      </c>
      <c r="L199" s="195"/>
      <c r="M199" s="195"/>
      <c r="N199" s="195"/>
      <c r="O199" s="195"/>
      <c r="P199" s="195"/>
      <c r="Q199" s="195"/>
      <c r="R199" s="195"/>
      <c r="S199" s="195"/>
    </row>
    <row r="200" spans="2:19" ht="14.25">
      <c r="B200" s="186"/>
      <c r="D200" s="186" t="s">
        <v>465</v>
      </c>
      <c r="K200" s="626"/>
    </row>
    <row r="201" spans="2:19" ht="14.25">
      <c r="B201" s="186"/>
      <c r="D201" s="186" t="s">
        <v>469</v>
      </c>
    </row>
    <row r="202" spans="2:19" ht="15" thickBot="1">
      <c r="D202" s="194" t="s">
        <v>470</v>
      </c>
    </row>
    <row r="203" spans="2:19" ht="32.25" customHeight="1" thickBot="1">
      <c r="B203" s="161"/>
      <c r="C203" s="164"/>
      <c r="D203" s="876" t="s">
        <v>441</v>
      </c>
      <c r="E203" s="877"/>
      <c r="F203" s="877"/>
      <c r="G203" s="877"/>
      <c r="H203" s="877"/>
      <c r="I203" s="877"/>
      <c r="J203" s="877"/>
      <c r="K203" s="878"/>
    </row>
    <row r="204" spans="2:19" ht="32.25" customHeight="1" thickBot="1">
      <c r="B204" s="161"/>
      <c r="C204" s="164"/>
      <c r="D204" s="876" t="s">
        <v>12</v>
      </c>
      <c r="E204" s="877"/>
      <c r="F204" s="877"/>
      <c r="G204" s="878"/>
      <c r="H204" s="876" t="s">
        <v>13</v>
      </c>
      <c r="I204" s="877"/>
      <c r="J204" s="877"/>
      <c r="K204" s="878"/>
    </row>
    <row r="205" spans="2:19" ht="51" customHeight="1">
      <c r="B205" s="165"/>
      <c r="C205" s="164"/>
      <c r="D205" s="872" t="s">
        <v>442</v>
      </c>
      <c r="E205" s="874" t="s">
        <v>443</v>
      </c>
      <c r="F205" s="865" t="s">
        <v>444</v>
      </c>
      <c r="G205" s="867" t="s">
        <v>467</v>
      </c>
      <c r="H205" s="872" t="s">
        <v>442</v>
      </c>
      <c r="I205" s="874" t="s">
        <v>443</v>
      </c>
      <c r="J205" s="865" t="s">
        <v>444</v>
      </c>
      <c r="K205" s="867" t="s">
        <v>467</v>
      </c>
    </row>
    <row r="206" spans="2:19" ht="33" customHeight="1" thickBot="1">
      <c r="B206" s="624">
        <v>7</v>
      </c>
      <c r="C206" s="203" t="s">
        <v>11</v>
      </c>
      <c r="D206" s="873"/>
      <c r="E206" s="875"/>
      <c r="F206" s="866"/>
      <c r="G206" s="868"/>
      <c r="H206" s="873"/>
      <c r="I206" s="875"/>
      <c r="J206" s="866"/>
      <c r="K206" s="868"/>
    </row>
    <row r="207" spans="2:19" ht="15.75" customHeight="1">
      <c r="B207" s="869" t="s">
        <v>630</v>
      </c>
      <c r="C207" s="166" t="s">
        <v>447</v>
      </c>
      <c r="D207" s="334">
        <v>1582.667952</v>
      </c>
      <c r="E207" s="344">
        <v>1740.277327</v>
      </c>
      <c r="F207" s="344">
        <v>0</v>
      </c>
      <c r="G207" s="188"/>
      <c r="H207" s="334">
        <v>1727.5814780000001</v>
      </c>
      <c r="I207" s="344">
        <v>1872.565108</v>
      </c>
      <c r="J207" s="344">
        <v>0</v>
      </c>
      <c r="K207" s="188"/>
      <c r="L207" s="195"/>
      <c r="M207" s="195"/>
      <c r="N207" s="195"/>
      <c r="O207" s="195"/>
      <c r="P207" s="195"/>
      <c r="Q207" s="195"/>
      <c r="R207" s="195"/>
      <c r="S207" s="195"/>
    </row>
    <row r="208" spans="2:19" ht="15.75" customHeight="1">
      <c r="B208" s="870"/>
      <c r="C208" s="169" t="s">
        <v>448</v>
      </c>
      <c r="D208" s="174">
        <v>76.342562999999998</v>
      </c>
      <c r="E208" s="190">
        <v>76.312101999999996</v>
      </c>
      <c r="F208" s="190">
        <v>15.262420000000001</v>
      </c>
      <c r="G208" s="189"/>
      <c r="H208" s="174">
        <v>75.215773999999996</v>
      </c>
      <c r="I208" s="190">
        <v>74.981442999999999</v>
      </c>
      <c r="J208" s="190">
        <v>14.996289000000001</v>
      </c>
      <c r="K208" s="189"/>
      <c r="L208" s="195"/>
      <c r="M208" s="195"/>
      <c r="N208" s="195"/>
      <c r="O208" s="195"/>
      <c r="P208" s="195"/>
      <c r="Q208" s="195"/>
      <c r="R208" s="195"/>
      <c r="S208" s="195"/>
    </row>
    <row r="209" spans="2:19" ht="15.75" customHeight="1">
      <c r="B209" s="870"/>
      <c r="C209" s="169" t="s">
        <v>449</v>
      </c>
      <c r="D209" s="174">
        <v>0</v>
      </c>
      <c r="E209" s="190">
        <v>0</v>
      </c>
      <c r="F209" s="190">
        <v>0</v>
      </c>
      <c r="G209" s="189"/>
      <c r="H209" s="174">
        <v>0</v>
      </c>
      <c r="I209" s="190">
        <v>0</v>
      </c>
      <c r="J209" s="190">
        <v>0</v>
      </c>
      <c r="K209" s="189"/>
      <c r="L209" s="195"/>
      <c r="M209" s="195"/>
      <c r="N209" s="195"/>
      <c r="O209" s="195"/>
      <c r="P209" s="195"/>
      <c r="Q209" s="195"/>
      <c r="R209" s="195"/>
      <c r="S209" s="195"/>
    </row>
    <row r="210" spans="2:19" ht="15.75" customHeight="1">
      <c r="B210" s="870"/>
      <c r="C210" s="169" t="s">
        <v>450</v>
      </c>
      <c r="D210" s="174">
        <v>0</v>
      </c>
      <c r="E210" s="190">
        <v>0</v>
      </c>
      <c r="F210" s="190">
        <v>0</v>
      </c>
      <c r="G210" s="189"/>
      <c r="H210" s="174">
        <v>0</v>
      </c>
      <c r="I210" s="190">
        <v>0</v>
      </c>
      <c r="J210" s="190">
        <v>0</v>
      </c>
      <c r="K210" s="189"/>
      <c r="L210" s="195"/>
      <c r="M210" s="195"/>
      <c r="N210" s="195"/>
      <c r="O210" s="195"/>
      <c r="P210" s="195"/>
      <c r="Q210" s="195"/>
      <c r="R210" s="195"/>
      <c r="S210" s="195"/>
    </row>
    <row r="211" spans="2:19" ht="15.75" customHeight="1">
      <c r="B211" s="870"/>
      <c r="C211" s="169" t="s">
        <v>451</v>
      </c>
      <c r="D211" s="174">
        <v>0</v>
      </c>
      <c r="E211" s="190">
        <v>0</v>
      </c>
      <c r="F211" s="190">
        <v>0</v>
      </c>
      <c r="G211" s="189"/>
      <c r="H211" s="174">
        <v>0</v>
      </c>
      <c r="I211" s="190">
        <v>0</v>
      </c>
      <c r="J211" s="190">
        <v>0</v>
      </c>
      <c r="K211" s="189"/>
      <c r="L211" s="195"/>
      <c r="M211" s="195"/>
      <c r="N211" s="195"/>
      <c r="O211" s="195"/>
      <c r="P211" s="195"/>
      <c r="Q211" s="195"/>
      <c r="R211" s="195"/>
      <c r="S211" s="195"/>
    </row>
    <row r="212" spans="2:19" ht="15.75" customHeight="1">
      <c r="B212" s="870"/>
      <c r="C212" s="169" t="s">
        <v>452</v>
      </c>
      <c r="D212" s="174">
        <v>2829.7655500000001</v>
      </c>
      <c r="E212" s="190">
        <v>2795.914413</v>
      </c>
      <c r="F212" s="190">
        <v>334.34045800000001</v>
      </c>
      <c r="G212" s="189"/>
      <c r="H212" s="174">
        <v>2710.070565</v>
      </c>
      <c r="I212" s="190">
        <v>2675.3444869999998</v>
      </c>
      <c r="J212" s="190">
        <v>229.277737</v>
      </c>
      <c r="K212" s="189"/>
      <c r="L212" s="195"/>
      <c r="M212" s="195"/>
      <c r="N212" s="195"/>
      <c r="O212" s="195"/>
      <c r="P212" s="195"/>
      <c r="Q212" s="195"/>
      <c r="R212" s="195"/>
      <c r="S212" s="195"/>
    </row>
    <row r="213" spans="2:19" ht="15.75" customHeight="1">
      <c r="B213" s="870"/>
      <c r="C213" s="169" t="s">
        <v>453</v>
      </c>
      <c r="D213" s="174">
        <v>751.83044600000005</v>
      </c>
      <c r="E213" s="190">
        <v>702.12363600000003</v>
      </c>
      <c r="F213" s="190">
        <v>459.43746800000002</v>
      </c>
      <c r="G213" s="189"/>
      <c r="H213" s="174">
        <v>888.22687099999996</v>
      </c>
      <c r="I213" s="190">
        <v>771.98025900000005</v>
      </c>
      <c r="J213" s="190">
        <v>685.87294999999995</v>
      </c>
      <c r="K213" s="189"/>
      <c r="L213" s="195"/>
      <c r="M213" s="195"/>
      <c r="N213" s="195"/>
      <c r="O213" s="195"/>
      <c r="P213" s="195"/>
      <c r="Q213" s="195"/>
      <c r="R213" s="195"/>
      <c r="S213" s="195"/>
    </row>
    <row r="214" spans="2:19" ht="15.75" customHeight="1">
      <c r="B214" s="870"/>
      <c r="C214" s="172" t="s">
        <v>454</v>
      </c>
      <c r="D214" s="174">
        <v>24.834852999999999</v>
      </c>
      <c r="E214" s="190">
        <v>20.221091999999999</v>
      </c>
      <c r="F214" s="190">
        <v>20.036173999999999</v>
      </c>
      <c r="G214" s="189"/>
      <c r="H214" s="174">
        <v>2.600851</v>
      </c>
      <c r="I214" s="190">
        <v>2.4523389999999998</v>
      </c>
      <c r="J214" s="190">
        <v>2.3228219999999999</v>
      </c>
      <c r="K214" s="189"/>
      <c r="L214" s="195"/>
      <c r="M214" s="195"/>
      <c r="N214" s="195"/>
      <c r="O214" s="195"/>
      <c r="P214" s="195"/>
      <c r="Q214" s="195"/>
      <c r="R214" s="195"/>
      <c r="S214" s="195"/>
    </row>
    <row r="215" spans="2:19" ht="15.75" customHeight="1">
      <c r="B215" s="870"/>
      <c r="C215" s="169" t="s">
        <v>455</v>
      </c>
      <c r="D215" s="174">
        <v>3.3831449999999998</v>
      </c>
      <c r="E215" s="190">
        <v>3.0224530000000001</v>
      </c>
      <c r="F215" s="190">
        <v>2.1391559999999998</v>
      </c>
      <c r="G215" s="189"/>
      <c r="H215" s="174">
        <v>3.2478579999999999</v>
      </c>
      <c r="I215" s="190">
        <v>2.5693199999999998</v>
      </c>
      <c r="J215" s="190">
        <v>1.811482</v>
      </c>
      <c r="K215" s="189"/>
      <c r="L215" s="195"/>
      <c r="M215" s="195"/>
      <c r="N215" s="195"/>
      <c r="O215" s="195"/>
      <c r="P215" s="195"/>
      <c r="Q215" s="195"/>
      <c r="R215" s="195"/>
      <c r="S215" s="195"/>
    </row>
    <row r="216" spans="2:19" ht="15.75" customHeight="1">
      <c r="B216" s="870"/>
      <c r="C216" s="172" t="s">
        <v>454</v>
      </c>
      <c r="D216" s="174">
        <v>2.3088380000000002</v>
      </c>
      <c r="E216" s="190">
        <v>1.992799</v>
      </c>
      <c r="F216" s="190">
        <v>1.3669150000000001</v>
      </c>
      <c r="G216" s="189"/>
      <c r="H216" s="174">
        <v>1.8399589999999999</v>
      </c>
      <c r="I216" s="190">
        <v>1.4722710000000001</v>
      </c>
      <c r="J216" s="190">
        <v>0.98869499999999999</v>
      </c>
      <c r="K216" s="189"/>
      <c r="L216" s="195"/>
      <c r="M216" s="195"/>
      <c r="N216" s="195"/>
      <c r="O216" s="195"/>
      <c r="P216" s="195"/>
      <c r="Q216" s="195"/>
      <c r="R216" s="195"/>
      <c r="S216" s="195"/>
    </row>
    <row r="217" spans="2:19" ht="15.75" customHeight="1">
      <c r="B217" s="870"/>
      <c r="C217" s="169" t="s">
        <v>456</v>
      </c>
      <c r="D217" s="174">
        <v>1.2452380000000001</v>
      </c>
      <c r="E217" s="190">
        <v>1.244202</v>
      </c>
      <c r="F217" s="190">
        <v>0.43547000000000002</v>
      </c>
      <c r="G217" s="189"/>
      <c r="H217" s="174">
        <v>1.7842020000000001</v>
      </c>
      <c r="I217" s="190">
        <v>1.77529</v>
      </c>
      <c r="J217" s="190">
        <v>0.67776099999999995</v>
      </c>
      <c r="K217" s="189"/>
      <c r="L217" s="195"/>
      <c r="M217" s="195"/>
      <c r="N217" s="195"/>
      <c r="O217" s="195"/>
      <c r="P217" s="195"/>
      <c r="Q217" s="195"/>
      <c r="R217" s="195"/>
      <c r="S217" s="195"/>
    </row>
    <row r="218" spans="2:19" ht="15.75" customHeight="1">
      <c r="B218" s="870"/>
      <c r="C218" s="172" t="s">
        <v>454</v>
      </c>
      <c r="D218" s="174">
        <v>0</v>
      </c>
      <c r="E218" s="190">
        <v>0</v>
      </c>
      <c r="F218" s="190">
        <v>0</v>
      </c>
      <c r="G218" s="189"/>
      <c r="H218" s="174">
        <v>0</v>
      </c>
      <c r="I218" s="190">
        <v>0</v>
      </c>
      <c r="J218" s="190">
        <v>0</v>
      </c>
      <c r="K218" s="189"/>
      <c r="L218" s="195"/>
      <c r="M218" s="195"/>
      <c r="N218" s="195"/>
      <c r="O218" s="195"/>
      <c r="P218" s="195"/>
      <c r="Q218" s="195"/>
      <c r="R218" s="195"/>
      <c r="S218" s="195"/>
    </row>
    <row r="219" spans="2:19" ht="15.75" customHeight="1">
      <c r="B219" s="870"/>
      <c r="C219" s="169" t="s">
        <v>457</v>
      </c>
      <c r="D219" s="174">
        <v>8.3401000000000003E-2</v>
      </c>
      <c r="E219" s="190">
        <v>4.7853E-2</v>
      </c>
      <c r="F219" s="190">
        <v>5.9310000000000002E-2</v>
      </c>
      <c r="G219" s="191">
        <v>3.5548999999999997E-2</v>
      </c>
      <c r="H219" s="174">
        <v>0.46188000000000001</v>
      </c>
      <c r="I219" s="190">
        <v>0.32668700000000001</v>
      </c>
      <c r="J219" s="190">
        <v>0.32755899999999999</v>
      </c>
      <c r="K219" s="191">
        <v>0.13519500000000001</v>
      </c>
      <c r="L219" s="195"/>
      <c r="M219" s="195"/>
      <c r="N219" s="195"/>
      <c r="O219" s="195"/>
      <c r="P219" s="195"/>
      <c r="Q219" s="195"/>
      <c r="R219" s="195"/>
      <c r="S219" s="195"/>
    </row>
    <row r="220" spans="2:19" ht="15.75" customHeight="1">
      <c r="B220" s="870"/>
      <c r="C220" s="169" t="s">
        <v>458</v>
      </c>
      <c r="D220" s="174">
        <v>0.750143</v>
      </c>
      <c r="E220" s="190">
        <v>0.34221499999999999</v>
      </c>
      <c r="F220" s="190">
        <v>0.51332299999999997</v>
      </c>
      <c r="G220" s="189"/>
      <c r="H220" s="174">
        <v>0.75</v>
      </c>
      <c r="I220" s="190">
        <v>0.60916300000000001</v>
      </c>
      <c r="J220" s="190">
        <v>0.91374500000000003</v>
      </c>
      <c r="K220" s="189"/>
      <c r="L220" s="195"/>
      <c r="M220" s="195"/>
      <c r="N220" s="195"/>
      <c r="O220" s="195"/>
      <c r="P220" s="195"/>
      <c r="Q220" s="195"/>
      <c r="R220" s="195"/>
      <c r="S220" s="195"/>
    </row>
    <row r="221" spans="2:19" ht="15.75" customHeight="1">
      <c r="B221" s="870"/>
      <c r="C221" s="169" t="s">
        <v>459</v>
      </c>
      <c r="D221" s="174">
        <v>38.488778000000003</v>
      </c>
      <c r="E221" s="190">
        <v>38.488399000000001</v>
      </c>
      <c r="F221" s="190">
        <v>3.84884</v>
      </c>
      <c r="G221" s="189"/>
      <c r="H221" s="174">
        <v>42.055785999999998</v>
      </c>
      <c r="I221" s="190">
        <v>42.055391</v>
      </c>
      <c r="J221" s="190">
        <v>4.2055389999999999</v>
      </c>
      <c r="K221" s="189"/>
      <c r="L221" s="195"/>
      <c r="M221" s="195"/>
      <c r="N221" s="195"/>
      <c r="O221" s="195"/>
      <c r="P221" s="195"/>
      <c r="Q221" s="195"/>
      <c r="R221" s="195"/>
      <c r="S221" s="195"/>
    </row>
    <row r="222" spans="2:19" ht="15.75" customHeight="1">
      <c r="B222" s="870"/>
      <c r="C222" s="169" t="s">
        <v>460</v>
      </c>
      <c r="D222" s="174">
        <v>0</v>
      </c>
      <c r="E222" s="190">
        <v>0</v>
      </c>
      <c r="F222" s="190">
        <v>0</v>
      </c>
      <c r="G222" s="189"/>
      <c r="H222" s="174">
        <v>0</v>
      </c>
      <c r="I222" s="190">
        <v>0</v>
      </c>
      <c r="J222" s="190">
        <v>0</v>
      </c>
      <c r="K222" s="189"/>
      <c r="L222" s="195"/>
      <c r="M222" s="195"/>
      <c r="N222" s="195"/>
      <c r="O222" s="195"/>
      <c r="P222" s="195"/>
      <c r="Q222" s="195"/>
      <c r="R222" s="195"/>
      <c r="S222" s="195"/>
    </row>
    <row r="223" spans="2:19" ht="15.75" customHeight="1">
      <c r="B223" s="870"/>
      <c r="C223" s="169" t="s">
        <v>461</v>
      </c>
      <c r="D223" s="174">
        <v>0</v>
      </c>
      <c r="E223" s="190">
        <v>0</v>
      </c>
      <c r="F223" s="190">
        <v>0</v>
      </c>
      <c r="G223" s="189"/>
      <c r="H223" s="174">
        <v>0</v>
      </c>
      <c r="I223" s="190">
        <v>0</v>
      </c>
      <c r="J223" s="190">
        <v>0</v>
      </c>
      <c r="K223" s="189"/>
      <c r="L223" s="195"/>
      <c r="M223" s="195"/>
      <c r="N223" s="195"/>
      <c r="O223" s="195"/>
      <c r="P223" s="195"/>
      <c r="Q223" s="195"/>
      <c r="R223" s="195"/>
      <c r="S223" s="195"/>
    </row>
    <row r="224" spans="2:19" ht="15.75" customHeight="1">
      <c r="B224" s="870"/>
      <c r="C224" s="169" t="s">
        <v>462</v>
      </c>
      <c r="D224" s="174">
        <v>0.25097900000000001</v>
      </c>
      <c r="E224" s="190">
        <v>0.25097900000000001</v>
      </c>
      <c r="F224" s="190">
        <v>0.25097900000000001</v>
      </c>
      <c r="G224" s="189"/>
      <c r="H224" s="174">
        <v>0.25097900000000001</v>
      </c>
      <c r="I224" s="190">
        <v>0.25097900000000001</v>
      </c>
      <c r="J224" s="190">
        <v>0.25097900000000001</v>
      </c>
      <c r="K224" s="189"/>
      <c r="L224" s="195"/>
      <c r="M224" s="195"/>
      <c r="N224" s="195"/>
      <c r="O224" s="195"/>
      <c r="P224" s="195"/>
      <c r="Q224" s="195"/>
      <c r="R224" s="195"/>
      <c r="S224" s="195"/>
    </row>
    <row r="225" spans="2:19" ht="15.75" hidden="1" customHeight="1">
      <c r="B225" s="870"/>
      <c r="C225" s="173"/>
      <c r="D225" s="174"/>
      <c r="E225" s="190"/>
      <c r="F225" s="190"/>
      <c r="G225" s="191"/>
      <c r="H225" s="174"/>
      <c r="I225" s="190"/>
      <c r="J225" s="190"/>
      <c r="K225" s="191"/>
      <c r="L225" s="195"/>
      <c r="M225" s="195"/>
      <c r="N225" s="195"/>
      <c r="O225" s="195"/>
      <c r="P225" s="195"/>
      <c r="Q225" s="195"/>
      <c r="R225" s="195"/>
      <c r="S225" s="195"/>
    </row>
    <row r="226" spans="2:19" ht="15.75" customHeight="1" thickBot="1">
      <c r="B226" s="870"/>
      <c r="C226" s="180" t="s">
        <v>463</v>
      </c>
      <c r="D226" s="174">
        <v>108.010015</v>
      </c>
      <c r="E226" s="190">
        <v>108.010015</v>
      </c>
      <c r="F226" s="190">
        <v>5.0049999999999999E-3</v>
      </c>
      <c r="G226" s="189"/>
      <c r="H226" s="174">
        <v>111.93013999999999</v>
      </c>
      <c r="I226" s="190">
        <v>111.93013999999999</v>
      </c>
      <c r="J226" s="190">
        <v>5.0049999999999999E-3</v>
      </c>
      <c r="K226" s="189"/>
      <c r="L226" s="195"/>
      <c r="M226" s="195"/>
      <c r="N226" s="195"/>
      <c r="O226" s="195"/>
      <c r="P226" s="195"/>
      <c r="Q226" s="195"/>
      <c r="R226" s="195"/>
      <c r="S226" s="195"/>
    </row>
    <row r="227" spans="2:19" ht="18" customHeight="1" thickBot="1">
      <c r="B227" s="871"/>
      <c r="C227" s="625" t="s">
        <v>468</v>
      </c>
      <c r="D227" s="192"/>
      <c r="E227" s="193"/>
      <c r="F227" s="193"/>
      <c r="G227" s="345">
        <v>1.1934479999999998</v>
      </c>
      <c r="H227" s="192"/>
      <c r="I227" s="193"/>
      <c r="J227" s="193"/>
      <c r="K227" s="345">
        <v>1.7447509999999997</v>
      </c>
      <c r="L227" s="195"/>
      <c r="M227" s="195"/>
      <c r="N227" s="195"/>
      <c r="O227" s="195"/>
      <c r="P227" s="195"/>
      <c r="Q227" s="195"/>
      <c r="R227" s="195"/>
      <c r="S227" s="195"/>
    </row>
    <row r="228" spans="2:19" ht="14.25">
      <c r="B228" s="186"/>
      <c r="D228" s="186" t="s">
        <v>465</v>
      </c>
      <c r="K228" s="626"/>
    </row>
    <row r="229" spans="2:19" ht="14.25">
      <c r="B229" s="186"/>
      <c r="D229" s="186" t="s">
        <v>469</v>
      </c>
    </row>
    <row r="230" spans="2:19" ht="15" thickBot="1">
      <c r="D230" s="194" t="s">
        <v>470</v>
      </c>
    </row>
    <row r="231" spans="2:19" ht="32.25" customHeight="1" thickBot="1">
      <c r="B231" s="161"/>
      <c r="C231" s="164"/>
      <c r="D231" s="876" t="s">
        <v>441</v>
      </c>
      <c r="E231" s="877"/>
      <c r="F231" s="877"/>
      <c r="G231" s="877"/>
      <c r="H231" s="877"/>
      <c r="I231" s="877"/>
      <c r="J231" s="877"/>
      <c r="K231" s="878"/>
    </row>
    <row r="232" spans="2:19" ht="32.25" customHeight="1" thickBot="1">
      <c r="B232" s="161"/>
      <c r="C232" s="164"/>
      <c r="D232" s="876" t="s">
        <v>12</v>
      </c>
      <c r="E232" s="877"/>
      <c r="F232" s="877"/>
      <c r="G232" s="878"/>
      <c r="H232" s="876" t="s">
        <v>13</v>
      </c>
      <c r="I232" s="877"/>
      <c r="J232" s="877"/>
      <c r="K232" s="878"/>
    </row>
    <row r="233" spans="2:19" ht="51" customHeight="1">
      <c r="B233" s="165"/>
      <c r="C233" s="164"/>
      <c r="D233" s="872" t="s">
        <v>442</v>
      </c>
      <c r="E233" s="874" t="s">
        <v>443</v>
      </c>
      <c r="F233" s="865" t="s">
        <v>444</v>
      </c>
      <c r="G233" s="867" t="s">
        <v>467</v>
      </c>
      <c r="H233" s="872" t="s">
        <v>442</v>
      </c>
      <c r="I233" s="874" t="s">
        <v>443</v>
      </c>
      <c r="J233" s="865" t="s">
        <v>444</v>
      </c>
      <c r="K233" s="867" t="s">
        <v>467</v>
      </c>
    </row>
    <row r="234" spans="2:19" ht="33" customHeight="1" thickBot="1">
      <c r="B234" s="624">
        <v>8</v>
      </c>
      <c r="C234" s="203" t="s">
        <v>11</v>
      </c>
      <c r="D234" s="873"/>
      <c r="E234" s="875"/>
      <c r="F234" s="866"/>
      <c r="G234" s="868"/>
      <c r="H234" s="873"/>
      <c r="I234" s="875"/>
      <c r="J234" s="866"/>
      <c r="K234" s="868"/>
    </row>
    <row r="235" spans="2:19" ht="15.75" customHeight="1">
      <c r="B235" s="869" t="s">
        <v>634</v>
      </c>
      <c r="C235" s="166" t="s">
        <v>447</v>
      </c>
      <c r="D235" s="334">
        <v>2259.3514930000001</v>
      </c>
      <c r="E235" s="344">
        <v>2895.895399</v>
      </c>
      <c r="F235" s="344">
        <v>155.52361099999999</v>
      </c>
      <c r="G235" s="188"/>
      <c r="H235" s="334">
        <v>2103.1361750000001</v>
      </c>
      <c r="I235" s="344">
        <v>2722.7952740000001</v>
      </c>
      <c r="J235" s="344">
        <v>161.19314600000001</v>
      </c>
      <c r="K235" s="188"/>
      <c r="L235" s="195"/>
      <c r="M235" s="195"/>
      <c r="N235" s="195"/>
      <c r="O235" s="195"/>
      <c r="P235" s="195"/>
      <c r="Q235" s="195"/>
      <c r="R235" s="195"/>
      <c r="S235" s="195"/>
    </row>
    <row r="236" spans="2:19" ht="15.75" customHeight="1">
      <c r="B236" s="870"/>
      <c r="C236" s="169" t="s">
        <v>448</v>
      </c>
      <c r="D236" s="174">
        <v>179.874651</v>
      </c>
      <c r="E236" s="190">
        <v>189.07452599999999</v>
      </c>
      <c r="F236" s="190">
        <v>37.817996000000001</v>
      </c>
      <c r="G236" s="189"/>
      <c r="H236" s="174">
        <v>189.993551</v>
      </c>
      <c r="I236" s="190">
        <v>268.64387799999997</v>
      </c>
      <c r="J236" s="190">
        <v>53.733429999999998</v>
      </c>
      <c r="K236" s="189"/>
      <c r="L236" s="195"/>
      <c r="M236" s="195"/>
      <c r="N236" s="195"/>
      <c r="O236" s="195"/>
      <c r="P236" s="195"/>
      <c r="Q236" s="195"/>
      <c r="R236" s="195"/>
      <c r="S236" s="195"/>
    </row>
    <row r="237" spans="2:19" ht="15.75" customHeight="1">
      <c r="B237" s="870"/>
      <c r="C237" s="169" t="s">
        <v>449</v>
      </c>
      <c r="D237" s="174">
        <v>627.155441</v>
      </c>
      <c r="E237" s="190">
        <v>70.452010000000001</v>
      </c>
      <c r="F237" s="190">
        <v>35.359219000000003</v>
      </c>
      <c r="G237" s="189"/>
      <c r="H237" s="174">
        <v>623.62960199999998</v>
      </c>
      <c r="I237" s="190">
        <v>68.357242999999997</v>
      </c>
      <c r="J237" s="190">
        <v>36.324078999999998</v>
      </c>
      <c r="K237" s="189"/>
      <c r="L237" s="195"/>
      <c r="M237" s="195"/>
      <c r="N237" s="195"/>
      <c r="O237" s="195"/>
      <c r="P237" s="195"/>
      <c r="Q237" s="195"/>
      <c r="R237" s="195"/>
      <c r="S237" s="195"/>
    </row>
    <row r="238" spans="2:19" ht="15.75" customHeight="1">
      <c r="B238" s="870"/>
      <c r="C238" s="169" t="s">
        <v>450</v>
      </c>
      <c r="D238" s="174">
        <v>0</v>
      </c>
      <c r="E238" s="190">
        <v>0</v>
      </c>
      <c r="F238" s="190">
        <v>0</v>
      </c>
      <c r="G238" s="189"/>
      <c r="H238" s="174">
        <v>0</v>
      </c>
      <c r="I238" s="190">
        <v>0</v>
      </c>
      <c r="J238" s="190">
        <v>0</v>
      </c>
      <c r="K238" s="189"/>
      <c r="L238" s="195"/>
      <c r="M238" s="195"/>
      <c r="N238" s="195"/>
      <c r="O238" s="195"/>
      <c r="P238" s="195"/>
      <c r="Q238" s="195"/>
      <c r="R238" s="195"/>
      <c r="S238" s="195"/>
    </row>
    <row r="239" spans="2:19" ht="15.75" customHeight="1">
      <c r="B239" s="870"/>
      <c r="C239" s="169" t="s">
        <v>451</v>
      </c>
      <c r="D239" s="174">
        <v>0</v>
      </c>
      <c r="E239" s="190">
        <v>0</v>
      </c>
      <c r="F239" s="190">
        <v>0</v>
      </c>
      <c r="G239" s="189"/>
      <c r="H239" s="174">
        <v>0</v>
      </c>
      <c r="I239" s="190">
        <v>0</v>
      </c>
      <c r="J239" s="190">
        <v>0</v>
      </c>
      <c r="K239" s="189"/>
      <c r="L239" s="195"/>
      <c r="M239" s="195"/>
      <c r="N239" s="195"/>
      <c r="O239" s="195"/>
      <c r="P239" s="195"/>
      <c r="Q239" s="195"/>
      <c r="R239" s="195"/>
      <c r="S239" s="195"/>
    </row>
    <row r="240" spans="2:19" ht="15.75" customHeight="1">
      <c r="B240" s="870"/>
      <c r="C240" s="169" t="s">
        <v>452</v>
      </c>
      <c r="D240" s="174">
        <v>107.728386</v>
      </c>
      <c r="E240" s="190">
        <v>90.011430000000004</v>
      </c>
      <c r="F240" s="190">
        <v>28.741987999999999</v>
      </c>
      <c r="G240" s="189"/>
      <c r="H240" s="174">
        <v>59.311683000000002</v>
      </c>
      <c r="I240" s="190">
        <v>41.991337000000001</v>
      </c>
      <c r="J240" s="190">
        <v>19.042691000000001</v>
      </c>
      <c r="K240" s="189"/>
      <c r="L240" s="195"/>
      <c r="M240" s="195"/>
      <c r="N240" s="195"/>
      <c r="O240" s="195"/>
      <c r="P240" s="195"/>
      <c r="Q240" s="195"/>
      <c r="R240" s="195"/>
      <c r="S240" s="195"/>
    </row>
    <row r="241" spans="2:19" ht="15.75" customHeight="1">
      <c r="B241" s="870"/>
      <c r="C241" s="169" t="s">
        <v>453</v>
      </c>
      <c r="D241" s="174">
        <v>6424.7975280000001</v>
      </c>
      <c r="E241" s="190">
        <v>5223.845687</v>
      </c>
      <c r="F241" s="190">
        <v>5250.7016839999997</v>
      </c>
      <c r="G241" s="189"/>
      <c r="H241" s="174">
        <v>2773.0409279999999</v>
      </c>
      <c r="I241" s="190">
        <v>2302.6622809999999</v>
      </c>
      <c r="J241" s="190">
        <v>2301.7830749999998</v>
      </c>
      <c r="K241" s="189"/>
      <c r="L241" s="195"/>
      <c r="M241" s="195"/>
      <c r="N241" s="195"/>
      <c r="O241" s="195"/>
      <c r="P241" s="195"/>
      <c r="Q241" s="195"/>
      <c r="R241" s="195"/>
      <c r="S241" s="195"/>
    </row>
    <row r="242" spans="2:19" ht="15.75" customHeight="1">
      <c r="B242" s="870"/>
      <c r="C242" s="172" t="s">
        <v>454</v>
      </c>
      <c r="D242" s="174">
        <v>1423.2289519999999</v>
      </c>
      <c r="E242" s="190">
        <v>1194.8220610000001</v>
      </c>
      <c r="F242" s="190">
        <v>1194.821383</v>
      </c>
      <c r="G242" s="189"/>
      <c r="H242" s="174">
        <v>1372.989382</v>
      </c>
      <c r="I242" s="190">
        <v>1149.334006</v>
      </c>
      <c r="J242" s="190">
        <v>1149.334006</v>
      </c>
      <c r="K242" s="189"/>
      <c r="L242" s="195"/>
      <c r="M242" s="195"/>
      <c r="N242" s="195"/>
      <c r="O242" s="195"/>
      <c r="P242" s="195"/>
      <c r="Q242" s="195"/>
      <c r="R242" s="195"/>
      <c r="S242" s="195"/>
    </row>
    <row r="243" spans="2:19" ht="15.75" customHeight="1">
      <c r="B243" s="870"/>
      <c r="C243" s="169" t="s">
        <v>455</v>
      </c>
      <c r="D243" s="174">
        <v>1.399248</v>
      </c>
      <c r="E243" s="190">
        <v>1.222704</v>
      </c>
      <c r="F243" s="190">
        <v>0.91614300000000004</v>
      </c>
      <c r="G243" s="189"/>
      <c r="H243" s="174">
        <v>3853.827941</v>
      </c>
      <c r="I243" s="190">
        <v>3037.6712910000001</v>
      </c>
      <c r="J243" s="190">
        <v>2278.2489460000002</v>
      </c>
      <c r="K243" s="189"/>
      <c r="L243" s="195"/>
      <c r="M243" s="195"/>
      <c r="N243" s="195"/>
      <c r="O243" s="195"/>
      <c r="P243" s="195"/>
      <c r="Q243" s="195"/>
      <c r="R243" s="195"/>
      <c r="S243" s="195"/>
    </row>
    <row r="244" spans="2:19" ht="15.75" customHeight="1">
      <c r="B244" s="870"/>
      <c r="C244" s="172" t="s">
        <v>454</v>
      </c>
      <c r="D244" s="174">
        <v>3.0155999999999999E-2</v>
      </c>
      <c r="E244" s="190">
        <v>4.9420000000000002E-3</v>
      </c>
      <c r="F244" s="190">
        <v>2.8240000000000001E-3</v>
      </c>
      <c r="G244" s="189"/>
      <c r="H244" s="174">
        <v>89.470222000000007</v>
      </c>
      <c r="I244" s="190">
        <v>80.721090000000004</v>
      </c>
      <c r="J244" s="190">
        <v>60.536296999999998</v>
      </c>
      <c r="K244" s="189"/>
      <c r="L244" s="195"/>
      <c r="M244" s="195"/>
      <c r="N244" s="195"/>
      <c r="O244" s="195"/>
      <c r="P244" s="195"/>
      <c r="Q244" s="195"/>
      <c r="R244" s="195"/>
      <c r="S244" s="195"/>
    </row>
    <row r="245" spans="2:19" ht="15.75" customHeight="1">
      <c r="B245" s="870"/>
      <c r="C245" s="169" t="s">
        <v>456</v>
      </c>
      <c r="D245" s="174">
        <v>956.05077700000004</v>
      </c>
      <c r="E245" s="190">
        <v>952.53229499999998</v>
      </c>
      <c r="F245" s="190">
        <v>333.386304</v>
      </c>
      <c r="G245" s="189"/>
      <c r="H245" s="174">
        <v>1027.953</v>
      </c>
      <c r="I245" s="190">
        <v>1024.121932</v>
      </c>
      <c r="J245" s="190">
        <v>358.44907999999998</v>
      </c>
      <c r="K245" s="189"/>
      <c r="L245" s="195"/>
      <c r="M245" s="195"/>
      <c r="N245" s="195"/>
      <c r="O245" s="195"/>
      <c r="P245" s="195"/>
      <c r="Q245" s="195"/>
      <c r="R245" s="195"/>
      <c r="S245" s="195"/>
    </row>
    <row r="246" spans="2:19" ht="15.75" customHeight="1">
      <c r="B246" s="870"/>
      <c r="C246" s="172" t="s">
        <v>454</v>
      </c>
      <c r="D246" s="174">
        <v>7.0893459999999999</v>
      </c>
      <c r="E246" s="190">
        <v>6.9103349999999999</v>
      </c>
      <c r="F246" s="190">
        <v>2.4186169999999998</v>
      </c>
      <c r="G246" s="189"/>
      <c r="H246" s="174">
        <v>5.6406099999999997</v>
      </c>
      <c r="I246" s="190">
        <v>5.4068589999999999</v>
      </c>
      <c r="J246" s="190">
        <v>1.892401</v>
      </c>
      <c r="K246" s="189"/>
      <c r="L246" s="195"/>
      <c r="M246" s="195"/>
      <c r="N246" s="195"/>
      <c r="O246" s="195"/>
      <c r="P246" s="195"/>
      <c r="Q246" s="195"/>
      <c r="R246" s="195"/>
      <c r="S246" s="195"/>
    </row>
    <row r="247" spans="2:19" ht="15.75" customHeight="1">
      <c r="B247" s="870"/>
      <c r="C247" s="169" t="s">
        <v>457</v>
      </c>
      <c r="D247" s="174">
        <v>523.117121</v>
      </c>
      <c r="E247" s="190">
        <v>239.07217900000001</v>
      </c>
      <c r="F247" s="190">
        <v>262.10209099999997</v>
      </c>
      <c r="G247" s="191">
        <v>253.99450899999999</v>
      </c>
      <c r="H247" s="174">
        <v>457.752928</v>
      </c>
      <c r="I247" s="190">
        <v>200.048438</v>
      </c>
      <c r="J247" s="190">
        <v>212.10289900000001</v>
      </c>
      <c r="K247" s="191">
        <v>241.90386599999999</v>
      </c>
      <c r="L247" s="195"/>
      <c r="M247" s="195"/>
      <c r="N247" s="195"/>
      <c r="O247" s="195"/>
      <c r="P247" s="195"/>
      <c r="Q247" s="195"/>
      <c r="R247" s="195"/>
      <c r="S247" s="195"/>
    </row>
    <row r="248" spans="2:19" ht="15.75" customHeight="1">
      <c r="B248" s="870"/>
      <c r="C248" s="169" t="s">
        <v>458</v>
      </c>
      <c r="D248" s="174">
        <v>30.160283</v>
      </c>
      <c r="E248" s="190">
        <v>9.6890219999999996</v>
      </c>
      <c r="F248" s="190">
        <v>14.533531999999999</v>
      </c>
      <c r="G248" s="189"/>
      <c r="H248" s="174">
        <v>41.740451</v>
      </c>
      <c r="I248" s="190">
        <v>19.922158</v>
      </c>
      <c r="J248" s="190">
        <v>29.883237000000001</v>
      </c>
      <c r="K248" s="189"/>
      <c r="L248" s="195"/>
      <c r="M248" s="195"/>
      <c r="N248" s="195"/>
      <c r="O248" s="195"/>
      <c r="P248" s="195"/>
      <c r="Q248" s="195"/>
      <c r="R248" s="195"/>
      <c r="S248" s="195"/>
    </row>
    <row r="249" spans="2:19" ht="15.75" customHeight="1">
      <c r="B249" s="870"/>
      <c r="C249" s="169" t="s">
        <v>459</v>
      </c>
      <c r="D249" s="174">
        <v>0</v>
      </c>
      <c r="E249" s="190">
        <v>0</v>
      </c>
      <c r="F249" s="190">
        <v>0</v>
      </c>
      <c r="G249" s="189"/>
      <c r="H249" s="174">
        <v>0</v>
      </c>
      <c r="I249" s="190">
        <v>0</v>
      </c>
      <c r="J249" s="190">
        <v>0</v>
      </c>
      <c r="K249" s="189"/>
      <c r="L249" s="195"/>
      <c r="M249" s="195"/>
      <c r="N249" s="195"/>
      <c r="O249" s="195"/>
      <c r="P249" s="195"/>
      <c r="Q249" s="195"/>
      <c r="R249" s="195"/>
      <c r="S249" s="195"/>
    </row>
    <row r="250" spans="2:19" ht="15.75" customHeight="1">
      <c r="B250" s="870"/>
      <c r="C250" s="169" t="s">
        <v>460</v>
      </c>
      <c r="D250" s="174">
        <v>0</v>
      </c>
      <c r="E250" s="190">
        <v>0</v>
      </c>
      <c r="F250" s="190">
        <v>0</v>
      </c>
      <c r="G250" s="189"/>
      <c r="H250" s="174">
        <v>0</v>
      </c>
      <c r="I250" s="190">
        <v>0</v>
      </c>
      <c r="J250" s="190">
        <v>0</v>
      </c>
      <c r="K250" s="189"/>
      <c r="L250" s="195"/>
      <c r="M250" s="195"/>
      <c r="N250" s="195"/>
      <c r="O250" s="195"/>
      <c r="P250" s="195"/>
      <c r="Q250" s="195"/>
      <c r="R250" s="195"/>
      <c r="S250" s="195"/>
    </row>
    <row r="251" spans="2:19" ht="15.75" customHeight="1">
      <c r="B251" s="870"/>
      <c r="C251" s="169" t="s">
        <v>461</v>
      </c>
      <c r="D251" s="174">
        <v>0</v>
      </c>
      <c r="E251" s="190">
        <v>0</v>
      </c>
      <c r="F251" s="190">
        <v>0</v>
      </c>
      <c r="G251" s="189"/>
      <c r="H251" s="174">
        <v>0</v>
      </c>
      <c r="I251" s="190">
        <v>0</v>
      </c>
      <c r="J251" s="190">
        <v>0</v>
      </c>
      <c r="K251" s="189"/>
      <c r="L251" s="195"/>
      <c r="M251" s="195"/>
      <c r="N251" s="195"/>
      <c r="O251" s="195"/>
      <c r="P251" s="195"/>
      <c r="Q251" s="195"/>
      <c r="R251" s="195"/>
      <c r="S251" s="195"/>
    </row>
    <row r="252" spans="2:19" ht="15.75" customHeight="1">
      <c r="B252" s="870"/>
      <c r="C252" s="169" t="s">
        <v>462</v>
      </c>
      <c r="D252" s="174">
        <v>1.6828110000000001</v>
      </c>
      <c r="E252" s="190">
        <v>1.6828110000000001</v>
      </c>
      <c r="F252" s="190">
        <v>1.6828110000000001</v>
      </c>
      <c r="G252" s="189"/>
      <c r="H252" s="174">
        <v>1.683138</v>
      </c>
      <c r="I252" s="190">
        <v>1.683138</v>
      </c>
      <c r="J252" s="190">
        <v>1.683138</v>
      </c>
      <c r="K252" s="189"/>
      <c r="L252" s="195"/>
      <c r="M252" s="195"/>
      <c r="N252" s="195"/>
      <c r="O252" s="195"/>
      <c r="P252" s="195"/>
      <c r="Q252" s="195"/>
      <c r="R252" s="195"/>
      <c r="S252" s="195"/>
    </row>
    <row r="253" spans="2:19" ht="15.75" hidden="1" customHeight="1">
      <c r="B253" s="870"/>
      <c r="C253" s="173"/>
      <c r="D253" s="174"/>
      <c r="E253" s="190"/>
      <c r="F253" s="190"/>
      <c r="G253" s="191"/>
      <c r="H253" s="174"/>
      <c r="I253" s="190"/>
      <c r="J253" s="190"/>
      <c r="K253" s="191"/>
      <c r="L253" s="195"/>
      <c r="M253" s="195"/>
      <c r="N253" s="195"/>
      <c r="O253" s="195"/>
      <c r="P253" s="195"/>
      <c r="Q253" s="195"/>
      <c r="R253" s="195"/>
      <c r="S253" s="195"/>
    </row>
    <row r="254" spans="2:19" ht="15.75" customHeight="1" thickBot="1">
      <c r="B254" s="870"/>
      <c r="C254" s="180" t="s">
        <v>463</v>
      </c>
      <c r="D254" s="174">
        <v>1830.6258359999999</v>
      </c>
      <c r="E254" s="190">
        <v>1824.882173</v>
      </c>
      <c r="F254" s="190">
        <v>222.02724000000001</v>
      </c>
      <c r="G254" s="189"/>
      <c r="H254" s="174">
        <v>2485.702554</v>
      </c>
      <c r="I254" s="190">
        <v>2480.5425770000002</v>
      </c>
      <c r="J254" s="190">
        <v>245.92608100000001</v>
      </c>
      <c r="K254" s="189"/>
      <c r="L254" s="195"/>
      <c r="M254" s="195"/>
      <c r="N254" s="195"/>
      <c r="O254" s="195"/>
      <c r="P254" s="195"/>
      <c r="Q254" s="195"/>
      <c r="R254" s="195"/>
      <c r="S254" s="195"/>
    </row>
    <row r="255" spans="2:19" ht="18" customHeight="1" thickBot="1">
      <c r="B255" s="871"/>
      <c r="C255" s="625" t="s">
        <v>468</v>
      </c>
      <c r="D255" s="192"/>
      <c r="E255" s="193"/>
      <c r="F255" s="193"/>
      <c r="G255" s="345">
        <v>353.48938500000003</v>
      </c>
      <c r="H255" s="192"/>
      <c r="I255" s="193"/>
      <c r="J255" s="193"/>
      <c r="K255" s="345">
        <v>341.04504300000002</v>
      </c>
      <c r="L255" s="195"/>
      <c r="M255" s="195"/>
      <c r="N255" s="195"/>
      <c r="O255" s="195"/>
      <c r="P255" s="195"/>
      <c r="Q255" s="195"/>
      <c r="R255" s="195"/>
      <c r="S255" s="195"/>
    </row>
    <row r="256" spans="2:19" ht="14.25">
      <c r="B256" s="186"/>
      <c r="D256" s="186" t="s">
        <v>465</v>
      </c>
      <c r="K256" s="626"/>
    </row>
    <row r="257" spans="2:19" ht="14.25">
      <c r="B257" s="186"/>
      <c r="D257" s="186" t="s">
        <v>469</v>
      </c>
    </row>
    <row r="258" spans="2:19" ht="15" thickBot="1">
      <c r="D258" s="194" t="s">
        <v>470</v>
      </c>
    </row>
    <row r="259" spans="2:19" ht="32.25" customHeight="1" thickBot="1">
      <c r="B259" s="161"/>
      <c r="C259" s="164"/>
      <c r="D259" s="876" t="s">
        <v>441</v>
      </c>
      <c r="E259" s="877"/>
      <c r="F259" s="877"/>
      <c r="G259" s="877"/>
      <c r="H259" s="877"/>
      <c r="I259" s="877"/>
      <c r="J259" s="877"/>
      <c r="K259" s="878"/>
    </row>
    <row r="260" spans="2:19" ht="32.25" customHeight="1" thickBot="1">
      <c r="B260" s="161"/>
      <c r="C260" s="164"/>
      <c r="D260" s="876" t="s">
        <v>12</v>
      </c>
      <c r="E260" s="877"/>
      <c r="F260" s="877"/>
      <c r="G260" s="878"/>
      <c r="H260" s="876" t="s">
        <v>13</v>
      </c>
      <c r="I260" s="877"/>
      <c r="J260" s="877"/>
      <c r="K260" s="878"/>
    </row>
    <row r="261" spans="2:19" ht="51" customHeight="1">
      <c r="B261" s="165"/>
      <c r="C261" s="164"/>
      <c r="D261" s="872" t="s">
        <v>442</v>
      </c>
      <c r="E261" s="874" t="s">
        <v>443</v>
      </c>
      <c r="F261" s="865" t="s">
        <v>444</v>
      </c>
      <c r="G261" s="867" t="s">
        <v>467</v>
      </c>
      <c r="H261" s="872" t="s">
        <v>442</v>
      </c>
      <c r="I261" s="874" t="s">
        <v>443</v>
      </c>
      <c r="J261" s="865" t="s">
        <v>444</v>
      </c>
      <c r="K261" s="867" t="s">
        <v>467</v>
      </c>
    </row>
    <row r="262" spans="2:19" ht="33" customHeight="1" thickBot="1">
      <c r="B262" s="624">
        <v>9</v>
      </c>
      <c r="C262" s="203" t="s">
        <v>11</v>
      </c>
      <c r="D262" s="873"/>
      <c r="E262" s="875"/>
      <c r="F262" s="866"/>
      <c r="G262" s="868"/>
      <c r="H262" s="873"/>
      <c r="I262" s="875"/>
      <c r="J262" s="866"/>
      <c r="K262" s="868"/>
    </row>
    <row r="263" spans="2:19" ht="15.75" customHeight="1">
      <c r="B263" s="869" t="s">
        <v>636</v>
      </c>
      <c r="C263" s="166" t="s">
        <v>447</v>
      </c>
      <c r="D263" s="334">
        <v>325.42823199999998</v>
      </c>
      <c r="E263" s="344">
        <v>300.38758000000001</v>
      </c>
      <c r="F263" s="344">
        <v>28.604386000000002</v>
      </c>
      <c r="G263" s="188"/>
      <c r="H263" s="334">
        <v>990.48279300000002</v>
      </c>
      <c r="I263" s="344">
        <v>990.48255300000005</v>
      </c>
      <c r="J263" s="344">
        <v>9.7075429999999994</v>
      </c>
      <c r="K263" s="188"/>
      <c r="L263" s="195"/>
      <c r="M263" s="195"/>
      <c r="N263" s="195"/>
      <c r="O263" s="195"/>
      <c r="P263" s="195"/>
      <c r="Q263" s="195"/>
      <c r="R263" s="195"/>
      <c r="S263" s="195"/>
    </row>
    <row r="264" spans="2:19" ht="15.75" customHeight="1">
      <c r="B264" s="870"/>
      <c r="C264" s="169" t="s">
        <v>448</v>
      </c>
      <c r="D264" s="174">
        <v>0</v>
      </c>
      <c r="E264" s="190">
        <v>0</v>
      </c>
      <c r="F264" s="190">
        <v>0</v>
      </c>
      <c r="G264" s="189"/>
      <c r="H264" s="174">
        <v>0</v>
      </c>
      <c r="I264" s="190">
        <v>0</v>
      </c>
      <c r="J264" s="190">
        <v>0</v>
      </c>
      <c r="K264" s="189"/>
      <c r="L264" s="195"/>
      <c r="M264" s="195"/>
      <c r="N264" s="195"/>
      <c r="O264" s="195"/>
      <c r="P264" s="195"/>
      <c r="Q264" s="195"/>
      <c r="R264" s="195"/>
      <c r="S264" s="195"/>
    </row>
    <row r="265" spans="2:19" ht="15.75" customHeight="1">
      <c r="B265" s="870"/>
      <c r="C265" s="169" t="s">
        <v>449</v>
      </c>
      <c r="D265" s="174">
        <v>0</v>
      </c>
      <c r="E265" s="190">
        <v>0</v>
      </c>
      <c r="F265" s="190">
        <v>0</v>
      </c>
      <c r="G265" s="189"/>
      <c r="H265" s="174">
        <v>0</v>
      </c>
      <c r="I265" s="190">
        <v>0</v>
      </c>
      <c r="J265" s="190">
        <v>0</v>
      </c>
      <c r="K265" s="189"/>
      <c r="L265" s="195"/>
      <c r="M265" s="195"/>
      <c r="N265" s="195"/>
      <c r="O265" s="195"/>
      <c r="P265" s="195"/>
      <c r="Q265" s="195"/>
      <c r="R265" s="195"/>
      <c r="S265" s="195"/>
    </row>
    <row r="266" spans="2:19" ht="15.75" customHeight="1">
      <c r="B266" s="870"/>
      <c r="C266" s="169" t="s">
        <v>450</v>
      </c>
      <c r="D266" s="174">
        <v>0</v>
      </c>
      <c r="E266" s="190">
        <v>0.15648300000000001</v>
      </c>
      <c r="F266" s="190">
        <v>0</v>
      </c>
      <c r="G266" s="189"/>
      <c r="H266" s="174">
        <v>5.0000000000000002E-5</v>
      </c>
      <c r="I266" s="190">
        <v>0.79427700000000001</v>
      </c>
      <c r="J266" s="190">
        <v>0</v>
      </c>
      <c r="K266" s="189"/>
      <c r="L266" s="195"/>
      <c r="M266" s="195"/>
      <c r="N266" s="195"/>
      <c r="O266" s="195"/>
      <c r="P266" s="195"/>
      <c r="Q266" s="195"/>
      <c r="R266" s="195"/>
      <c r="S266" s="195"/>
    </row>
    <row r="267" spans="2:19" ht="15.75" customHeight="1">
      <c r="B267" s="870"/>
      <c r="C267" s="169" t="s">
        <v>451</v>
      </c>
      <c r="D267" s="174">
        <v>0</v>
      </c>
      <c r="E267" s="190">
        <v>0</v>
      </c>
      <c r="F267" s="190">
        <v>0</v>
      </c>
      <c r="G267" s="189"/>
      <c r="H267" s="174">
        <v>0</v>
      </c>
      <c r="I267" s="190">
        <v>0</v>
      </c>
      <c r="J267" s="190">
        <v>0</v>
      </c>
      <c r="K267" s="189"/>
      <c r="L267" s="195"/>
      <c r="M267" s="195"/>
      <c r="N267" s="195"/>
      <c r="O267" s="195"/>
      <c r="P267" s="195"/>
      <c r="Q267" s="195"/>
      <c r="R267" s="195"/>
      <c r="S267" s="195"/>
    </row>
    <row r="268" spans="2:19" ht="15.75" customHeight="1">
      <c r="B268" s="870"/>
      <c r="C268" s="169" t="s">
        <v>452</v>
      </c>
      <c r="D268" s="174">
        <v>964.33023200000002</v>
      </c>
      <c r="E268" s="190">
        <v>742.56081600000005</v>
      </c>
      <c r="F268" s="190">
        <v>601.77736000000004</v>
      </c>
      <c r="G268" s="189"/>
      <c r="H268" s="174">
        <v>822.14154599999995</v>
      </c>
      <c r="I268" s="190">
        <v>600.478568</v>
      </c>
      <c r="J268" s="190">
        <v>541.04501800000003</v>
      </c>
      <c r="K268" s="189"/>
      <c r="L268" s="195"/>
      <c r="M268" s="195"/>
      <c r="N268" s="195"/>
      <c r="O268" s="195"/>
      <c r="P268" s="195"/>
      <c r="Q268" s="195"/>
      <c r="R268" s="195"/>
      <c r="S268" s="195"/>
    </row>
    <row r="269" spans="2:19" ht="15.75" customHeight="1">
      <c r="B269" s="870"/>
      <c r="C269" s="169" t="s">
        <v>453</v>
      </c>
      <c r="D269" s="174">
        <v>1943.086249</v>
      </c>
      <c r="E269" s="190">
        <v>1517.155589</v>
      </c>
      <c r="F269" s="190">
        <v>1493.1181320000001</v>
      </c>
      <c r="G269" s="189"/>
      <c r="H269" s="174">
        <v>1945.031027</v>
      </c>
      <c r="I269" s="190">
        <v>1495.516061</v>
      </c>
      <c r="J269" s="190">
        <v>1455.4797759999999</v>
      </c>
      <c r="K269" s="189"/>
      <c r="L269" s="195"/>
      <c r="M269" s="195"/>
      <c r="N269" s="195"/>
      <c r="O269" s="195"/>
      <c r="P269" s="195"/>
      <c r="Q269" s="195"/>
      <c r="R269" s="195"/>
      <c r="S269" s="195"/>
    </row>
    <row r="270" spans="2:19" ht="15.75" customHeight="1">
      <c r="B270" s="870"/>
      <c r="C270" s="172" t="s">
        <v>454</v>
      </c>
      <c r="D270" s="174">
        <v>140.51807500000001</v>
      </c>
      <c r="E270" s="190">
        <v>80.210482999999996</v>
      </c>
      <c r="F270" s="190">
        <v>80.210481999999999</v>
      </c>
      <c r="G270" s="189"/>
      <c r="H270" s="174">
        <v>1.4520630000000001</v>
      </c>
      <c r="I270" s="190">
        <v>1.447058</v>
      </c>
      <c r="J270" s="190">
        <v>1.447058</v>
      </c>
      <c r="K270" s="189"/>
      <c r="L270" s="195"/>
      <c r="M270" s="195"/>
      <c r="N270" s="195"/>
      <c r="O270" s="195"/>
      <c r="P270" s="195"/>
      <c r="Q270" s="195"/>
      <c r="R270" s="195"/>
      <c r="S270" s="195"/>
    </row>
    <row r="271" spans="2:19" ht="15.75" customHeight="1">
      <c r="B271" s="870"/>
      <c r="C271" s="169" t="s">
        <v>455</v>
      </c>
      <c r="D271" s="174">
        <v>931.81133199999999</v>
      </c>
      <c r="E271" s="190">
        <v>41.113632000000003</v>
      </c>
      <c r="F271" s="190">
        <v>30.835224</v>
      </c>
      <c r="G271" s="189"/>
      <c r="H271" s="174">
        <v>16.633351000000001</v>
      </c>
      <c r="I271" s="190">
        <v>7.7640729999999998</v>
      </c>
      <c r="J271" s="190">
        <v>5.8230009999999996</v>
      </c>
      <c r="K271" s="189"/>
      <c r="L271" s="195"/>
      <c r="M271" s="195"/>
      <c r="N271" s="195"/>
      <c r="O271" s="195"/>
      <c r="P271" s="195"/>
      <c r="Q271" s="195"/>
      <c r="R271" s="195"/>
      <c r="S271" s="195"/>
    </row>
    <row r="272" spans="2:19" ht="15.75" customHeight="1">
      <c r="B272" s="870"/>
      <c r="C272" s="172" t="s">
        <v>454</v>
      </c>
      <c r="D272" s="174">
        <v>0.93256499999999998</v>
      </c>
      <c r="E272" s="190">
        <v>0.93256499999999998</v>
      </c>
      <c r="F272" s="190">
        <v>0.69942400000000005</v>
      </c>
      <c r="G272" s="189"/>
      <c r="H272" s="174">
        <v>0.124127</v>
      </c>
      <c r="I272" s="190">
        <v>0.124088</v>
      </c>
      <c r="J272" s="190">
        <v>9.3010999999999996E-2</v>
      </c>
      <c r="K272" s="189"/>
      <c r="L272" s="195"/>
      <c r="M272" s="195"/>
      <c r="N272" s="195"/>
      <c r="O272" s="195"/>
      <c r="P272" s="195"/>
      <c r="Q272" s="195"/>
      <c r="R272" s="195"/>
      <c r="S272" s="195"/>
    </row>
    <row r="273" spans="2:19" ht="15.75" customHeight="1">
      <c r="B273" s="870"/>
      <c r="C273" s="169" t="s">
        <v>456</v>
      </c>
      <c r="D273" s="174">
        <v>150.29665399999999</v>
      </c>
      <c r="E273" s="190">
        <v>149.442894</v>
      </c>
      <c r="F273" s="190">
        <v>74.721446999999998</v>
      </c>
      <c r="G273" s="189"/>
      <c r="H273" s="174">
        <v>0</v>
      </c>
      <c r="I273" s="190">
        <v>0</v>
      </c>
      <c r="J273" s="190">
        <v>0</v>
      </c>
      <c r="K273" s="189"/>
      <c r="L273" s="195"/>
      <c r="M273" s="195"/>
      <c r="N273" s="195"/>
      <c r="O273" s="195"/>
      <c r="P273" s="195"/>
      <c r="Q273" s="195"/>
      <c r="R273" s="195"/>
      <c r="S273" s="195"/>
    </row>
    <row r="274" spans="2:19" ht="15.75" customHeight="1">
      <c r="B274" s="870"/>
      <c r="C274" s="172" t="s">
        <v>454</v>
      </c>
      <c r="D274" s="174">
        <v>0</v>
      </c>
      <c r="E274" s="190">
        <v>0</v>
      </c>
      <c r="F274" s="190">
        <v>0</v>
      </c>
      <c r="G274" s="189"/>
      <c r="H274" s="174">
        <v>0</v>
      </c>
      <c r="I274" s="190">
        <v>0</v>
      </c>
      <c r="J274" s="190">
        <v>0</v>
      </c>
      <c r="K274" s="189"/>
      <c r="L274" s="195"/>
      <c r="M274" s="195"/>
      <c r="N274" s="195"/>
      <c r="O274" s="195"/>
      <c r="P274" s="195"/>
      <c r="Q274" s="195"/>
      <c r="R274" s="195"/>
      <c r="S274" s="195"/>
    </row>
    <row r="275" spans="2:19" ht="15.75" customHeight="1">
      <c r="B275" s="870"/>
      <c r="C275" s="169" t="s">
        <v>457</v>
      </c>
      <c r="D275" s="174">
        <v>27.074489</v>
      </c>
      <c r="E275" s="190">
        <v>14.203969000000001</v>
      </c>
      <c r="F275" s="190">
        <v>14.311204999999999</v>
      </c>
      <c r="G275" s="191">
        <v>12.870520000000001</v>
      </c>
      <c r="H275" s="174">
        <v>1.6725749999999999</v>
      </c>
      <c r="I275" s="190">
        <v>0.97750999999999999</v>
      </c>
      <c r="J275" s="190">
        <v>1.006893</v>
      </c>
      <c r="K275" s="191">
        <v>0.619753</v>
      </c>
      <c r="L275" s="195"/>
      <c r="M275" s="195"/>
      <c r="N275" s="195"/>
      <c r="O275" s="195"/>
      <c r="P275" s="195"/>
      <c r="Q275" s="195"/>
      <c r="R275" s="195"/>
      <c r="S275" s="195"/>
    </row>
    <row r="276" spans="2:19" ht="15.75" customHeight="1">
      <c r="B276" s="870"/>
      <c r="C276" s="169" t="s">
        <v>458</v>
      </c>
      <c r="D276" s="174">
        <v>0</v>
      </c>
      <c r="E276" s="190">
        <v>0</v>
      </c>
      <c r="F276" s="190">
        <v>0</v>
      </c>
      <c r="G276" s="189"/>
      <c r="H276" s="174">
        <v>0</v>
      </c>
      <c r="I276" s="190">
        <v>0</v>
      </c>
      <c r="J276" s="190">
        <v>0</v>
      </c>
      <c r="K276" s="189"/>
      <c r="L276" s="195"/>
      <c r="M276" s="195"/>
      <c r="N276" s="195"/>
      <c r="O276" s="195"/>
      <c r="P276" s="195"/>
      <c r="Q276" s="195"/>
      <c r="R276" s="195"/>
      <c r="S276" s="195"/>
    </row>
    <row r="277" spans="2:19" ht="15.75" customHeight="1">
      <c r="B277" s="870"/>
      <c r="C277" s="169" t="s">
        <v>459</v>
      </c>
      <c r="D277" s="174">
        <v>65.133886000000004</v>
      </c>
      <c r="E277" s="190">
        <v>65.124446000000006</v>
      </c>
      <c r="F277" s="190">
        <v>31.417358</v>
      </c>
      <c r="G277" s="189"/>
      <c r="H277" s="174">
        <v>37.341020999999998</v>
      </c>
      <c r="I277" s="190">
        <v>37.299048999999997</v>
      </c>
      <c r="J277" s="190">
        <v>3.729905</v>
      </c>
      <c r="K277" s="189"/>
      <c r="L277" s="195"/>
      <c r="M277" s="195"/>
      <c r="N277" s="195"/>
      <c r="O277" s="195"/>
      <c r="P277" s="195"/>
      <c r="Q277" s="195"/>
      <c r="R277" s="195"/>
      <c r="S277" s="195"/>
    </row>
    <row r="278" spans="2:19" ht="15.75" customHeight="1">
      <c r="B278" s="870"/>
      <c r="C278" s="169" t="s">
        <v>460</v>
      </c>
      <c r="D278" s="174">
        <v>0</v>
      </c>
      <c r="E278" s="190">
        <v>0</v>
      </c>
      <c r="F278" s="190">
        <v>0</v>
      </c>
      <c r="G278" s="189"/>
      <c r="H278" s="174">
        <v>0</v>
      </c>
      <c r="I278" s="190">
        <v>0</v>
      </c>
      <c r="J278" s="190">
        <v>0</v>
      </c>
      <c r="K278" s="189"/>
      <c r="L278" s="195"/>
      <c r="M278" s="195"/>
      <c r="N278" s="195"/>
      <c r="O278" s="195"/>
      <c r="P278" s="195"/>
      <c r="Q278" s="195"/>
      <c r="R278" s="195"/>
      <c r="S278" s="195"/>
    </row>
    <row r="279" spans="2:19" ht="15.75" customHeight="1">
      <c r="B279" s="870"/>
      <c r="C279" s="169" t="s">
        <v>461</v>
      </c>
      <c r="D279" s="174">
        <v>741.84468500000003</v>
      </c>
      <c r="E279" s="190">
        <v>586.01736400000004</v>
      </c>
      <c r="F279" s="190">
        <v>592.69903299999999</v>
      </c>
      <c r="G279" s="189"/>
      <c r="H279" s="174">
        <v>1016.106311</v>
      </c>
      <c r="I279" s="190">
        <v>769.67615799999999</v>
      </c>
      <c r="J279" s="190">
        <v>694.332446</v>
      </c>
      <c r="K279" s="189"/>
      <c r="L279" s="195"/>
      <c r="M279" s="195"/>
      <c r="N279" s="195"/>
      <c r="O279" s="195"/>
      <c r="P279" s="195"/>
      <c r="Q279" s="195"/>
      <c r="R279" s="195"/>
      <c r="S279" s="195"/>
    </row>
    <row r="280" spans="2:19" ht="15.75" customHeight="1">
      <c r="B280" s="870"/>
      <c r="C280" s="169" t="s">
        <v>462</v>
      </c>
      <c r="D280" s="174">
        <v>111.691917</v>
      </c>
      <c r="E280" s="190">
        <v>111.691917</v>
      </c>
      <c r="F280" s="190">
        <v>114.281318</v>
      </c>
      <c r="G280" s="189"/>
      <c r="H280" s="174">
        <v>104.316776</v>
      </c>
      <c r="I280" s="190">
        <v>104.316776</v>
      </c>
      <c r="J280" s="190">
        <v>106.89267700000001</v>
      </c>
      <c r="K280" s="189"/>
      <c r="L280" s="195"/>
      <c r="M280" s="195"/>
      <c r="N280" s="195"/>
      <c r="O280" s="195"/>
      <c r="P280" s="195"/>
      <c r="Q280" s="195"/>
      <c r="R280" s="195"/>
      <c r="S280" s="195"/>
    </row>
    <row r="281" spans="2:19" ht="15.75" hidden="1" customHeight="1">
      <c r="B281" s="870"/>
      <c r="C281" s="173"/>
      <c r="D281" s="174"/>
      <c r="E281" s="190"/>
      <c r="F281" s="190"/>
      <c r="G281" s="191"/>
      <c r="H281" s="174"/>
      <c r="I281" s="190"/>
      <c r="J281" s="190"/>
      <c r="K281" s="191"/>
      <c r="L281" s="195"/>
      <c r="M281" s="195"/>
      <c r="N281" s="195"/>
      <c r="O281" s="195"/>
      <c r="P281" s="195"/>
      <c r="Q281" s="195"/>
      <c r="R281" s="195"/>
      <c r="S281" s="195"/>
    </row>
    <row r="282" spans="2:19" ht="15.75" customHeight="1" thickBot="1">
      <c r="B282" s="870"/>
      <c r="C282" s="180" t="s">
        <v>463</v>
      </c>
      <c r="D282" s="174">
        <v>175.45799199999999</v>
      </c>
      <c r="E282" s="190">
        <v>175.45799199999999</v>
      </c>
      <c r="F282" s="190">
        <v>141.45112599999999</v>
      </c>
      <c r="G282" s="189"/>
      <c r="H282" s="174">
        <v>213.16544500000001</v>
      </c>
      <c r="I282" s="190">
        <v>213.16544500000001</v>
      </c>
      <c r="J282" s="190">
        <v>176.542168</v>
      </c>
      <c r="K282" s="189"/>
      <c r="L282" s="195"/>
      <c r="M282" s="195"/>
      <c r="N282" s="195"/>
      <c r="O282" s="195"/>
      <c r="P282" s="195"/>
      <c r="Q282" s="195"/>
      <c r="R282" s="195"/>
      <c r="S282" s="195"/>
    </row>
    <row r="283" spans="2:19" ht="18" customHeight="1" thickBot="1">
      <c r="B283" s="871"/>
      <c r="C283" s="625" t="s">
        <v>468</v>
      </c>
      <c r="D283" s="192"/>
      <c r="E283" s="193"/>
      <c r="F283" s="193"/>
      <c r="G283" s="345">
        <v>19.421414000000002</v>
      </c>
      <c r="H283" s="192"/>
      <c r="I283" s="193"/>
      <c r="J283" s="193"/>
      <c r="K283" s="345">
        <v>3.9245899999999994</v>
      </c>
      <c r="L283" s="195"/>
      <c r="M283" s="195"/>
      <c r="N283" s="195"/>
      <c r="O283" s="195"/>
      <c r="P283" s="195"/>
      <c r="Q283" s="195"/>
      <c r="R283" s="195"/>
      <c r="S283" s="195"/>
    </row>
    <row r="284" spans="2:19" ht="14.25">
      <c r="B284" s="186"/>
      <c r="D284" s="186" t="s">
        <v>465</v>
      </c>
      <c r="K284" s="626"/>
    </row>
    <row r="285" spans="2:19" ht="14.25">
      <c r="B285" s="186"/>
      <c r="D285" s="186" t="s">
        <v>469</v>
      </c>
    </row>
    <row r="286" spans="2:19" ht="15" thickBot="1">
      <c r="D286" s="194" t="s">
        <v>470</v>
      </c>
    </row>
    <row r="287" spans="2:19" ht="32.25" customHeight="1" thickBot="1">
      <c r="B287" s="161"/>
      <c r="C287" s="164"/>
      <c r="D287" s="876" t="s">
        <v>441</v>
      </c>
      <c r="E287" s="877"/>
      <c r="F287" s="877"/>
      <c r="G287" s="877"/>
      <c r="H287" s="877"/>
      <c r="I287" s="877"/>
      <c r="J287" s="877"/>
      <c r="K287" s="878"/>
    </row>
    <row r="288" spans="2:19" ht="32.25" customHeight="1" thickBot="1">
      <c r="B288" s="161"/>
      <c r="C288" s="164"/>
      <c r="D288" s="876" t="s">
        <v>12</v>
      </c>
      <c r="E288" s="877"/>
      <c r="F288" s="877"/>
      <c r="G288" s="878"/>
      <c r="H288" s="876" t="s">
        <v>13</v>
      </c>
      <c r="I288" s="877"/>
      <c r="J288" s="877"/>
      <c r="K288" s="878"/>
    </row>
    <row r="289" spans="2:19" ht="51" customHeight="1">
      <c r="B289" s="165"/>
      <c r="C289" s="164"/>
      <c r="D289" s="872" t="s">
        <v>442</v>
      </c>
      <c r="E289" s="874" t="s">
        <v>443</v>
      </c>
      <c r="F289" s="865" t="s">
        <v>444</v>
      </c>
      <c r="G289" s="867" t="s">
        <v>467</v>
      </c>
      <c r="H289" s="872" t="s">
        <v>442</v>
      </c>
      <c r="I289" s="874" t="s">
        <v>443</v>
      </c>
      <c r="J289" s="865" t="s">
        <v>444</v>
      </c>
      <c r="K289" s="867" t="s">
        <v>467</v>
      </c>
    </row>
    <row r="290" spans="2:19" ht="33" customHeight="1" thickBot="1">
      <c r="B290" s="624">
        <v>10</v>
      </c>
      <c r="C290" s="203" t="s">
        <v>11</v>
      </c>
      <c r="D290" s="873"/>
      <c r="E290" s="875"/>
      <c r="F290" s="866"/>
      <c r="G290" s="868"/>
      <c r="H290" s="873"/>
      <c r="I290" s="875"/>
      <c r="J290" s="866"/>
      <c r="K290" s="868"/>
    </row>
    <row r="291" spans="2:19" ht="15.75" customHeight="1">
      <c r="B291" s="869" t="s">
        <v>637</v>
      </c>
      <c r="C291" s="166" t="s">
        <v>447</v>
      </c>
      <c r="D291" s="334">
        <v>213.28335300000001</v>
      </c>
      <c r="E291" s="344">
        <v>213.227045</v>
      </c>
      <c r="F291" s="344">
        <v>155.27827600000001</v>
      </c>
      <c r="G291" s="188"/>
      <c r="H291" s="334">
        <v>235.579294</v>
      </c>
      <c r="I291" s="344">
        <v>235.516459</v>
      </c>
      <c r="J291" s="344">
        <v>166.00466599999999</v>
      </c>
      <c r="K291" s="188"/>
      <c r="L291" s="195"/>
      <c r="M291" s="195"/>
      <c r="N291" s="195"/>
      <c r="O291" s="195"/>
      <c r="P291" s="195"/>
      <c r="Q291" s="195"/>
      <c r="R291" s="195"/>
      <c r="S291" s="195"/>
    </row>
    <row r="292" spans="2:19" ht="15.75" customHeight="1">
      <c r="B292" s="870"/>
      <c r="C292" s="169" t="s">
        <v>448</v>
      </c>
      <c r="D292" s="174">
        <v>0</v>
      </c>
      <c r="E292" s="190">
        <v>0</v>
      </c>
      <c r="F292" s="190">
        <v>0</v>
      </c>
      <c r="G292" s="189"/>
      <c r="H292" s="174">
        <v>0</v>
      </c>
      <c r="I292" s="190">
        <v>0</v>
      </c>
      <c r="J292" s="190">
        <v>0</v>
      </c>
      <c r="K292" s="189"/>
      <c r="L292" s="195"/>
      <c r="M292" s="195"/>
      <c r="N292" s="195"/>
      <c r="O292" s="195"/>
      <c r="P292" s="195"/>
      <c r="Q292" s="195"/>
      <c r="R292" s="195"/>
      <c r="S292" s="195"/>
    </row>
    <row r="293" spans="2:19" ht="15.75" customHeight="1">
      <c r="B293" s="870"/>
      <c r="C293" s="169" t="s">
        <v>449</v>
      </c>
      <c r="D293" s="174">
        <v>2.9599999999999998E-4</v>
      </c>
      <c r="E293" s="190">
        <v>2.9599999999999998E-4</v>
      </c>
      <c r="F293" s="190">
        <v>2.9599999999999998E-4</v>
      </c>
      <c r="G293" s="189"/>
      <c r="H293" s="174">
        <v>0</v>
      </c>
      <c r="I293" s="190">
        <v>0</v>
      </c>
      <c r="J293" s="190">
        <v>0</v>
      </c>
      <c r="K293" s="189"/>
      <c r="L293" s="195"/>
      <c r="M293" s="195"/>
      <c r="N293" s="195"/>
      <c r="O293" s="195"/>
      <c r="P293" s="195"/>
      <c r="Q293" s="195"/>
      <c r="R293" s="195"/>
      <c r="S293" s="195"/>
    </row>
    <row r="294" spans="2:19" ht="15.75" customHeight="1">
      <c r="B294" s="870"/>
      <c r="C294" s="169" t="s">
        <v>450</v>
      </c>
      <c r="D294" s="174">
        <v>0</v>
      </c>
      <c r="E294" s="190">
        <v>0</v>
      </c>
      <c r="F294" s="190">
        <v>0</v>
      </c>
      <c r="G294" s="189"/>
      <c r="H294" s="174">
        <v>0</v>
      </c>
      <c r="I294" s="190">
        <v>0</v>
      </c>
      <c r="J294" s="190">
        <v>0</v>
      </c>
      <c r="K294" s="189"/>
      <c r="L294" s="195"/>
      <c r="M294" s="195"/>
      <c r="N294" s="195"/>
      <c r="O294" s="195"/>
      <c r="P294" s="195"/>
      <c r="Q294" s="195"/>
      <c r="R294" s="195"/>
      <c r="S294" s="195"/>
    </row>
    <row r="295" spans="2:19" ht="15.75" customHeight="1">
      <c r="B295" s="870"/>
      <c r="C295" s="169" t="s">
        <v>451</v>
      </c>
      <c r="D295" s="174">
        <v>0</v>
      </c>
      <c r="E295" s="190">
        <v>0</v>
      </c>
      <c r="F295" s="190">
        <v>0</v>
      </c>
      <c r="G295" s="189"/>
      <c r="H295" s="174">
        <v>0</v>
      </c>
      <c r="I295" s="190">
        <v>0</v>
      </c>
      <c r="J295" s="190">
        <v>0</v>
      </c>
      <c r="K295" s="189"/>
      <c r="L295" s="195"/>
      <c r="M295" s="195"/>
      <c r="N295" s="195"/>
      <c r="O295" s="195"/>
      <c r="P295" s="195"/>
      <c r="Q295" s="195"/>
      <c r="R295" s="195"/>
      <c r="S295" s="195"/>
    </row>
    <row r="296" spans="2:19" ht="15.75" customHeight="1">
      <c r="B296" s="870"/>
      <c r="C296" s="169" t="s">
        <v>452</v>
      </c>
      <c r="D296" s="174">
        <v>35.398626</v>
      </c>
      <c r="E296" s="190">
        <v>30.341811</v>
      </c>
      <c r="F296" s="190">
        <v>30.391134999999998</v>
      </c>
      <c r="G296" s="189"/>
      <c r="H296" s="174">
        <v>58.801397999999999</v>
      </c>
      <c r="I296" s="190">
        <v>53.791051000000003</v>
      </c>
      <c r="J296" s="190">
        <v>53.855517999999996</v>
      </c>
      <c r="K296" s="189"/>
      <c r="L296" s="195"/>
      <c r="M296" s="195"/>
      <c r="N296" s="195"/>
      <c r="O296" s="195"/>
      <c r="P296" s="195"/>
      <c r="Q296" s="195"/>
      <c r="R296" s="195"/>
      <c r="S296" s="195"/>
    </row>
    <row r="297" spans="2:19" ht="15.75" customHeight="1">
      <c r="B297" s="870"/>
      <c r="C297" s="169" t="s">
        <v>453</v>
      </c>
      <c r="D297" s="174">
        <v>818.13822700000003</v>
      </c>
      <c r="E297" s="190">
        <v>782.04835800000001</v>
      </c>
      <c r="F297" s="190">
        <v>756.13961200000006</v>
      </c>
      <c r="G297" s="189"/>
      <c r="H297" s="174">
        <v>832.072408</v>
      </c>
      <c r="I297" s="190">
        <v>763.59312599999998</v>
      </c>
      <c r="J297" s="190">
        <v>736.09104400000001</v>
      </c>
      <c r="K297" s="189"/>
      <c r="L297" s="195"/>
      <c r="M297" s="195"/>
      <c r="N297" s="195"/>
      <c r="O297" s="195"/>
      <c r="P297" s="195"/>
      <c r="Q297" s="195"/>
      <c r="R297" s="195"/>
      <c r="S297" s="195"/>
    </row>
    <row r="298" spans="2:19" ht="15.75" customHeight="1">
      <c r="B298" s="870"/>
      <c r="C298" s="172" t="s">
        <v>454</v>
      </c>
      <c r="D298" s="174">
        <v>110.404872</v>
      </c>
      <c r="E298" s="190">
        <v>108.814555</v>
      </c>
      <c r="F298" s="190">
        <v>82.905809000000005</v>
      </c>
      <c r="G298" s="189"/>
      <c r="H298" s="174">
        <v>116.57191400000001</v>
      </c>
      <c r="I298" s="190">
        <v>115.506432</v>
      </c>
      <c r="J298" s="190">
        <v>88.004350000000002</v>
      </c>
      <c r="K298" s="189"/>
      <c r="L298" s="195"/>
      <c r="M298" s="195"/>
      <c r="N298" s="195"/>
      <c r="O298" s="195"/>
      <c r="P298" s="195"/>
      <c r="Q298" s="195"/>
      <c r="R298" s="195"/>
      <c r="S298" s="195"/>
    </row>
    <row r="299" spans="2:19" ht="15.75" customHeight="1">
      <c r="B299" s="870"/>
      <c r="C299" s="169" t="s">
        <v>455</v>
      </c>
      <c r="D299" s="174">
        <v>75.417799000000002</v>
      </c>
      <c r="E299" s="190">
        <v>72.715525999999997</v>
      </c>
      <c r="F299" s="190">
        <v>54.535744000000001</v>
      </c>
      <c r="G299" s="189"/>
      <c r="H299" s="174">
        <v>75.880628999999999</v>
      </c>
      <c r="I299" s="190">
        <v>73.423494000000005</v>
      </c>
      <c r="J299" s="190">
        <v>55.067045999999998</v>
      </c>
      <c r="K299" s="189"/>
      <c r="L299" s="195"/>
      <c r="M299" s="195"/>
      <c r="N299" s="195"/>
      <c r="O299" s="195"/>
      <c r="P299" s="195"/>
      <c r="Q299" s="195"/>
      <c r="R299" s="195"/>
      <c r="S299" s="195"/>
    </row>
    <row r="300" spans="2:19" ht="15.75" customHeight="1">
      <c r="B300" s="870"/>
      <c r="C300" s="172" t="s">
        <v>454</v>
      </c>
      <c r="D300" s="174">
        <v>57.082402000000002</v>
      </c>
      <c r="E300" s="190">
        <v>56.483179</v>
      </c>
      <c r="F300" s="190">
        <v>42.361483</v>
      </c>
      <c r="G300" s="189"/>
      <c r="H300" s="174">
        <v>57.551687000000001</v>
      </c>
      <c r="I300" s="190">
        <v>56.974106999999997</v>
      </c>
      <c r="J300" s="190">
        <v>42.730007000000001</v>
      </c>
      <c r="K300" s="189"/>
      <c r="L300" s="195"/>
      <c r="M300" s="195"/>
      <c r="N300" s="195"/>
      <c r="O300" s="195"/>
      <c r="P300" s="195"/>
      <c r="Q300" s="195"/>
      <c r="R300" s="195"/>
      <c r="S300" s="195"/>
    </row>
    <row r="301" spans="2:19" ht="15.75" customHeight="1">
      <c r="B301" s="870"/>
      <c r="C301" s="169" t="s">
        <v>456</v>
      </c>
      <c r="D301" s="174">
        <v>6.7412029999999996</v>
      </c>
      <c r="E301" s="190">
        <v>6.6846709999999998</v>
      </c>
      <c r="F301" s="190">
        <v>2.3396340000000002</v>
      </c>
      <c r="G301" s="189"/>
      <c r="H301" s="174">
        <v>6.1828500000000002</v>
      </c>
      <c r="I301" s="190">
        <v>6.1405580000000004</v>
      </c>
      <c r="J301" s="190">
        <v>2.1491959999999999</v>
      </c>
      <c r="K301" s="189"/>
      <c r="L301" s="195"/>
      <c r="M301" s="195"/>
      <c r="N301" s="195"/>
      <c r="O301" s="195"/>
      <c r="P301" s="195"/>
      <c r="Q301" s="195"/>
      <c r="R301" s="195"/>
      <c r="S301" s="195"/>
    </row>
    <row r="302" spans="2:19" ht="15.75" customHeight="1">
      <c r="B302" s="870"/>
      <c r="C302" s="172" t="s">
        <v>454</v>
      </c>
      <c r="D302" s="174">
        <v>0</v>
      </c>
      <c r="E302" s="190">
        <v>0</v>
      </c>
      <c r="F302" s="190">
        <v>0</v>
      </c>
      <c r="G302" s="189"/>
      <c r="H302" s="174">
        <v>0</v>
      </c>
      <c r="I302" s="190">
        <v>0</v>
      </c>
      <c r="J302" s="190">
        <v>0</v>
      </c>
      <c r="K302" s="189"/>
      <c r="L302" s="195"/>
      <c r="M302" s="195"/>
      <c r="N302" s="195"/>
      <c r="O302" s="195"/>
      <c r="P302" s="195"/>
      <c r="Q302" s="195"/>
      <c r="R302" s="195"/>
      <c r="S302" s="195"/>
    </row>
    <row r="303" spans="2:19" ht="15.75" customHeight="1">
      <c r="B303" s="870"/>
      <c r="C303" s="169" t="s">
        <v>457</v>
      </c>
      <c r="D303" s="174">
        <v>73.956581999999997</v>
      </c>
      <c r="E303" s="190">
        <v>29.995117</v>
      </c>
      <c r="F303" s="190">
        <v>29.995128000000001</v>
      </c>
      <c r="G303" s="191">
        <v>43.961463000000002</v>
      </c>
      <c r="H303" s="174">
        <v>71.315740000000005</v>
      </c>
      <c r="I303" s="190">
        <v>28.901157999999999</v>
      </c>
      <c r="J303" s="190">
        <v>28.902170000000002</v>
      </c>
      <c r="K303" s="191">
        <v>42.413482999999999</v>
      </c>
      <c r="L303" s="195"/>
      <c r="M303" s="195"/>
      <c r="N303" s="195"/>
      <c r="O303" s="195"/>
      <c r="P303" s="195"/>
      <c r="Q303" s="195"/>
      <c r="R303" s="195"/>
      <c r="S303" s="195"/>
    </row>
    <row r="304" spans="2:19" ht="15.75" customHeight="1">
      <c r="B304" s="870"/>
      <c r="C304" s="169" t="s">
        <v>458</v>
      </c>
      <c r="D304" s="174">
        <v>0</v>
      </c>
      <c r="E304" s="190">
        <v>0</v>
      </c>
      <c r="F304" s="190">
        <v>0</v>
      </c>
      <c r="G304" s="189"/>
      <c r="H304" s="174">
        <v>0</v>
      </c>
      <c r="I304" s="190">
        <v>0</v>
      </c>
      <c r="J304" s="190">
        <v>0</v>
      </c>
      <c r="K304" s="189"/>
      <c r="L304" s="195"/>
      <c r="M304" s="195"/>
      <c r="N304" s="195"/>
      <c r="O304" s="195"/>
      <c r="P304" s="195"/>
      <c r="Q304" s="195"/>
      <c r="R304" s="195"/>
      <c r="S304" s="195"/>
    </row>
    <row r="305" spans="2:19" ht="15.75" customHeight="1">
      <c r="B305" s="870"/>
      <c r="C305" s="169" t="s">
        <v>459</v>
      </c>
      <c r="D305" s="174">
        <v>0</v>
      </c>
      <c r="E305" s="190">
        <v>0</v>
      </c>
      <c r="F305" s="190">
        <v>0</v>
      </c>
      <c r="G305" s="189"/>
      <c r="H305" s="174">
        <v>0</v>
      </c>
      <c r="I305" s="190">
        <v>0</v>
      </c>
      <c r="J305" s="190">
        <v>0</v>
      </c>
      <c r="K305" s="189"/>
      <c r="L305" s="195"/>
      <c r="M305" s="195"/>
      <c r="N305" s="195"/>
      <c r="O305" s="195"/>
      <c r="P305" s="195"/>
      <c r="Q305" s="195"/>
      <c r="R305" s="195"/>
      <c r="S305" s="195"/>
    </row>
    <row r="306" spans="2:19" ht="15.75" customHeight="1">
      <c r="B306" s="870"/>
      <c r="C306" s="169" t="s">
        <v>460</v>
      </c>
      <c r="D306" s="174">
        <v>6.9506999999999999E-2</v>
      </c>
      <c r="E306" s="190">
        <v>6.9240999999999997E-2</v>
      </c>
      <c r="F306" s="190">
        <v>6.9240999999999997E-2</v>
      </c>
      <c r="G306" s="189"/>
      <c r="H306" s="174">
        <v>6.2800999999999996E-2</v>
      </c>
      <c r="I306" s="190">
        <v>6.2561000000000005E-2</v>
      </c>
      <c r="J306" s="190">
        <v>6.2561000000000005E-2</v>
      </c>
      <c r="K306" s="189"/>
      <c r="L306" s="195"/>
      <c r="M306" s="195"/>
      <c r="N306" s="195"/>
      <c r="O306" s="195"/>
      <c r="P306" s="195"/>
      <c r="Q306" s="195"/>
      <c r="R306" s="195"/>
      <c r="S306" s="195"/>
    </row>
    <row r="307" spans="2:19" ht="15.75" customHeight="1">
      <c r="B307" s="870"/>
      <c r="C307" s="169" t="s">
        <v>461</v>
      </c>
      <c r="D307" s="174">
        <v>0</v>
      </c>
      <c r="E307" s="190">
        <v>0</v>
      </c>
      <c r="F307" s="190">
        <v>0</v>
      </c>
      <c r="G307" s="189"/>
      <c r="H307" s="174">
        <v>0</v>
      </c>
      <c r="I307" s="190">
        <v>0</v>
      </c>
      <c r="J307" s="190">
        <v>0</v>
      </c>
      <c r="K307" s="189"/>
      <c r="L307" s="195"/>
      <c r="M307" s="195"/>
      <c r="N307" s="195"/>
      <c r="O307" s="195"/>
      <c r="P307" s="195"/>
      <c r="Q307" s="195"/>
      <c r="R307" s="195"/>
      <c r="S307" s="195"/>
    </row>
    <row r="308" spans="2:19" ht="15.75" customHeight="1">
      <c r="B308" s="870"/>
      <c r="C308" s="169" t="s">
        <v>462</v>
      </c>
      <c r="D308" s="174">
        <v>0</v>
      </c>
      <c r="E308" s="190">
        <v>0</v>
      </c>
      <c r="F308" s="190">
        <v>0</v>
      </c>
      <c r="G308" s="189"/>
      <c r="H308" s="174">
        <v>0</v>
      </c>
      <c r="I308" s="190">
        <v>0</v>
      </c>
      <c r="J308" s="190">
        <v>0</v>
      </c>
      <c r="K308" s="189"/>
      <c r="L308" s="195"/>
      <c r="M308" s="195"/>
      <c r="N308" s="195"/>
      <c r="O308" s="195"/>
      <c r="P308" s="195"/>
      <c r="Q308" s="195"/>
      <c r="R308" s="195"/>
      <c r="S308" s="195"/>
    </row>
    <row r="309" spans="2:19" ht="15.75" hidden="1" customHeight="1">
      <c r="B309" s="870"/>
      <c r="C309" s="173"/>
      <c r="D309" s="174"/>
      <c r="E309" s="190"/>
      <c r="F309" s="190"/>
      <c r="G309" s="191"/>
      <c r="H309" s="174"/>
      <c r="I309" s="190"/>
      <c r="J309" s="190"/>
      <c r="K309" s="191"/>
      <c r="L309" s="195"/>
      <c r="M309" s="195"/>
      <c r="N309" s="195"/>
      <c r="O309" s="195"/>
      <c r="P309" s="195"/>
      <c r="Q309" s="195"/>
      <c r="R309" s="195"/>
      <c r="S309" s="195"/>
    </row>
    <row r="310" spans="2:19" ht="15.75" customHeight="1" thickBot="1">
      <c r="B310" s="870"/>
      <c r="C310" s="180" t="s">
        <v>463</v>
      </c>
      <c r="D310" s="174">
        <v>49.689967000000003</v>
      </c>
      <c r="E310" s="190">
        <v>47.853228999999999</v>
      </c>
      <c r="F310" s="190">
        <v>36.239635</v>
      </c>
      <c r="G310" s="189"/>
      <c r="H310" s="174">
        <v>50.031230999999998</v>
      </c>
      <c r="I310" s="190">
        <v>48.414713999999996</v>
      </c>
      <c r="J310" s="190">
        <v>39.396850000000001</v>
      </c>
      <c r="K310" s="189"/>
      <c r="L310" s="195"/>
      <c r="M310" s="195"/>
      <c r="N310" s="195"/>
      <c r="O310" s="195"/>
      <c r="P310" s="195"/>
      <c r="Q310" s="195"/>
      <c r="R310" s="195"/>
      <c r="S310" s="195"/>
    </row>
    <row r="311" spans="2:19" ht="18" customHeight="1" thickBot="1">
      <c r="B311" s="871"/>
      <c r="C311" s="625" t="s">
        <v>468</v>
      </c>
      <c r="D311" s="192"/>
      <c r="E311" s="193"/>
      <c r="F311" s="193"/>
      <c r="G311" s="345">
        <v>52.563140000000004</v>
      </c>
      <c r="H311" s="192"/>
      <c r="I311" s="193"/>
      <c r="J311" s="193"/>
      <c r="K311" s="345">
        <v>50.943228999999995</v>
      </c>
      <c r="L311" s="195"/>
      <c r="M311" s="195"/>
      <c r="N311" s="195"/>
      <c r="O311" s="195"/>
      <c r="P311" s="195"/>
      <c r="Q311" s="195"/>
      <c r="R311" s="195"/>
      <c r="S311" s="195"/>
    </row>
    <row r="312" spans="2:19" ht="14.25">
      <c r="B312" s="186"/>
      <c r="D312" s="186" t="s">
        <v>465</v>
      </c>
      <c r="K312" s="626"/>
    </row>
    <row r="313" spans="2:19" ht="14.25">
      <c r="B313" s="186"/>
      <c r="D313" s="186" t="s">
        <v>469</v>
      </c>
    </row>
    <row r="314" spans="2:19" ht="14.25">
      <c r="D314" s="194" t="s">
        <v>470</v>
      </c>
    </row>
    <row r="315" spans="2:19" ht="14.25"/>
    <row r="316" spans="2:19" ht="14.25"/>
    <row r="317" spans="2:19" ht="14.25"/>
    <row r="318" spans="2:19" ht="14.25"/>
    <row r="319" spans="2:19" ht="14.25"/>
    <row r="320" spans="2:19" ht="14.25"/>
    <row r="321" ht="14.25"/>
    <row r="322" ht="14.25"/>
    <row r="323" ht="14.25"/>
    <row r="324" ht="14.25"/>
    <row r="325" ht="14.25"/>
    <row r="326" ht="14.25"/>
    <row r="327" ht="14.25"/>
    <row r="328" ht="14.25"/>
    <row r="329" ht="14.25"/>
    <row r="330" ht="14.25"/>
    <row r="331" ht="14.25"/>
    <row r="332" ht="14.25"/>
    <row r="333" ht="14.25"/>
    <row r="334" ht="14.25"/>
    <row r="335" ht="14.25"/>
    <row r="336" ht="14.25"/>
    <row r="337" ht="14.25"/>
    <row r="338" ht="14.25"/>
    <row r="339" ht="14.25"/>
    <row r="340" ht="14.25"/>
    <row r="341" ht="14.25"/>
    <row r="342" ht="14.25"/>
    <row r="343" ht="14.25"/>
    <row r="344" ht="14.25"/>
    <row r="345" ht="14.25"/>
    <row r="346" ht="14.25"/>
    <row r="347" ht="14.25"/>
    <row r="348" ht="14.25"/>
    <row r="349" ht="14.25"/>
    <row r="350" ht="14.25"/>
    <row r="351" ht="14.25"/>
    <row r="352" ht="14.25"/>
    <row r="353" ht="14.25"/>
    <row r="354" ht="14.25"/>
    <row r="355" ht="14.25"/>
    <row r="356" ht="14.25"/>
    <row r="357" ht="14.25"/>
    <row r="358" ht="14.25"/>
    <row r="359" ht="14.25"/>
    <row r="360" ht="14.25"/>
    <row r="361" ht="14.25"/>
    <row r="362" ht="14.25"/>
    <row r="363" ht="14.25"/>
    <row r="364" ht="14.25"/>
    <row r="365" ht="14.25"/>
    <row r="366" ht="14.25"/>
    <row r="367" ht="14.25"/>
  </sheetData>
  <sheetProtection algorithmName="SHA-512" hashValue="vLz2cB8t2PPhCa3HYO87ayHtiLbgs3TWaHP36A3pJJduRUguuozVFHREUHO+6JZ4eIhMCwSY6N0syoTs50TP5Q==" saltValue="PsU4XbRY+vJEiesgE9sVjQ==" spinCount="100000" sheet="1" objects="1" scenarios="1" formatCells="0" formatColumns="0" formatRows="0"/>
  <dataConsolidate link="1"/>
  <mergeCells count="135">
    <mergeCell ref="D2:K2"/>
    <mergeCell ref="D3:K3"/>
    <mergeCell ref="D4:K4"/>
    <mergeCell ref="D6:K6"/>
    <mergeCell ref="D7:G7"/>
    <mergeCell ref="H7:K7"/>
    <mergeCell ref="J8:J9"/>
    <mergeCell ref="K8:K9"/>
    <mergeCell ref="B10:B30"/>
    <mergeCell ref="D35:K35"/>
    <mergeCell ref="D36:G36"/>
    <mergeCell ref="H36:K36"/>
    <mergeCell ref="D8:D9"/>
    <mergeCell ref="E8:E9"/>
    <mergeCell ref="F8:F9"/>
    <mergeCell ref="G8:G9"/>
    <mergeCell ref="H8:H9"/>
    <mergeCell ref="I8:I9"/>
    <mergeCell ref="J37:J38"/>
    <mergeCell ref="K37:K38"/>
    <mergeCell ref="B39:B59"/>
    <mergeCell ref="D63:K63"/>
    <mergeCell ref="D64:G64"/>
    <mergeCell ref="H64:K64"/>
    <mergeCell ref="D37:D38"/>
    <mergeCell ref="E37:E38"/>
    <mergeCell ref="F37:F38"/>
    <mergeCell ref="G37:G38"/>
    <mergeCell ref="H37:H38"/>
    <mergeCell ref="I37:I38"/>
    <mergeCell ref="J65:J66"/>
    <mergeCell ref="K65:K66"/>
    <mergeCell ref="B67:B87"/>
    <mergeCell ref="D91:K91"/>
    <mergeCell ref="D92:G92"/>
    <mergeCell ref="H92:K92"/>
    <mergeCell ref="D65:D66"/>
    <mergeCell ref="E65:E66"/>
    <mergeCell ref="F65:F66"/>
    <mergeCell ref="G65:G66"/>
    <mergeCell ref="H65:H66"/>
    <mergeCell ref="I65:I66"/>
    <mergeCell ref="J93:J94"/>
    <mergeCell ref="K93:K94"/>
    <mergeCell ref="B95:B115"/>
    <mergeCell ref="D119:K119"/>
    <mergeCell ref="D120:G120"/>
    <mergeCell ref="H120:K120"/>
    <mergeCell ref="D93:D94"/>
    <mergeCell ref="E93:E94"/>
    <mergeCell ref="F93:F94"/>
    <mergeCell ref="G93:G94"/>
    <mergeCell ref="H93:H94"/>
    <mergeCell ref="I93:I94"/>
    <mergeCell ref="J121:J122"/>
    <mergeCell ref="K121:K122"/>
    <mergeCell ref="B123:B143"/>
    <mergeCell ref="D147:K147"/>
    <mergeCell ref="D148:G148"/>
    <mergeCell ref="H148:K148"/>
    <mergeCell ref="D121:D122"/>
    <mergeCell ref="E121:E122"/>
    <mergeCell ref="F121:F122"/>
    <mergeCell ref="G121:G122"/>
    <mergeCell ref="H121:H122"/>
    <mergeCell ref="I121:I122"/>
    <mergeCell ref="J149:J150"/>
    <mergeCell ref="K149:K150"/>
    <mergeCell ref="B151:B171"/>
    <mergeCell ref="D175:K175"/>
    <mergeCell ref="D176:G176"/>
    <mergeCell ref="H176:K176"/>
    <mergeCell ref="D149:D150"/>
    <mergeCell ref="E149:E150"/>
    <mergeCell ref="F149:F150"/>
    <mergeCell ref="G149:G150"/>
    <mergeCell ref="H149:H150"/>
    <mergeCell ref="I149:I150"/>
    <mergeCell ref="J177:J178"/>
    <mergeCell ref="K177:K178"/>
    <mergeCell ref="B179:B199"/>
    <mergeCell ref="D203:K203"/>
    <mergeCell ref="D204:G204"/>
    <mergeCell ref="H204:K204"/>
    <mergeCell ref="D177:D178"/>
    <mergeCell ref="E177:E178"/>
    <mergeCell ref="F177:F178"/>
    <mergeCell ref="G177:G178"/>
    <mergeCell ref="H177:H178"/>
    <mergeCell ref="I177:I178"/>
    <mergeCell ref="J205:J206"/>
    <mergeCell ref="K205:K206"/>
    <mergeCell ref="B207:B227"/>
    <mergeCell ref="D231:K231"/>
    <mergeCell ref="D232:G232"/>
    <mergeCell ref="H232:K232"/>
    <mergeCell ref="D205:D206"/>
    <mergeCell ref="E205:E206"/>
    <mergeCell ref="F205:F206"/>
    <mergeCell ref="G205:G206"/>
    <mergeCell ref="H205:H206"/>
    <mergeCell ref="I205:I206"/>
    <mergeCell ref="J233:J234"/>
    <mergeCell ref="K233:K234"/>
    <mergeCell ref="B235:B255"/>
    <mergeCell ref="D259:K259"/>
    <mergeCell ref="D260:G260"/>
    <mergeCell ref="H260:K260"/>
    <mergeCell ref="D233:D234"/>
    <mergeCell ref="E233:E234"/>
    <mergeCell ref="F233:F234"/>
    <mergeCell ref="G233:G234"/>
    <mergeCell ref="H233:H234"/>
    <mergeCell ref="I233:I234"/>
    <mergeCell ref="J261:J262"/>
    <mergeCell ref="K261:K262"/>
    <mergeCell ref="B263:B283"/>
    <mergeCell ref="D287:K287"/>
    <mergeCell ref="D288:G288"/>
    <mergeCell ref="H288:K288"/>
    <mergeCell ref="D261:D262"/>
    <mergeCell ref="E261:E262"/>
    <mergeCell ref="F261:F262"/>
    <mergeCell ref="G261:G262"/>
    <mergeCell ref="H261:H262"/>
    <mergeCell ref="I261:I262"/>
    <mergeCell ref="J289:J290"/>
    <mergeCell ref="K289:K290"/>
    <mergeCell ref="B291:B311"/>
    <mergeCell ref="D289:D290"/>
    <mergeCell ref="E289:E290"/>
    <mergeCell ref="F289:F290"/>
    <mergeCell ref="G289:G290"/>
    <mergeCell ref="H289:H290"/>
    <mergeCell ref="I289:I290"/>
  </mergeCells>
  <pageMargins left="0.70866141732283472" right="0.70866141732283472" top="0.74803149606299213" bottom="0.74803149606299213" header="0.31496062992125984" footer="0.31496062992125984"/>
  <pageSetup paperSize="9" scale="28" fitToHeight="3" orientation="portrait" r:id="rId1"/>
  <rowBreaks count="2" manualBreakCount="2">
    <brk id="118" max="16383" man="1"/>
    <brk id="23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U273"/>
  <sheetViews>
    <sheetView showGridLines="0" topLeftCell="C1" zoomScale="55" zoomScaleNormal="55" zoomScaleSheetLayoutView="85" workbookViewId="0">
      <selection activeCell="D29" sqref="D29"/>
    </sheetView>
  </sheetViews>
  <sheetFormatPr defaultColWidth="9.140625" defaultRowHeight="0" customHeight="1" zeroHeight="1"/>
  <cols>
    <col min="1" max="1" width="2.7109375" style="162" customWidth="1"/>
    <col min="2" max="2" width="46.42578125" style="161" customWidth="1"/>
    <col min="3" max="3" width="79.42578125" style="162" customWidth="1"/>
    <col min="4" max="6" width="14.7109375" style="162" customWidth="1"/>
    <col min="7" max="7" width="15.28515625" style="162" customWidth="1"/>
    <col min="8" max="8" width="14.7109375" style="162" customWidth="1"/>
    <col min="9" max="9" width="14.7109375" style="187" customWidth="1"/>
    <col min="10" max="12" width="14.7109375" style="162" customWidth="1"/>
    <col min="13" max="13" width="15.28515625" style="162" customWidth="1"/>
    <col min="14" max="14" width="14.7109375" style="162" customWidth="1"/>
    <col min="15" max="15" width="16.5703125" style="162" customWidth="1"/>
    <col min="16" max="16384" width="9.140625" style="162"/>
  </cols>
  <sheetData>
    <row r="1" spans="2:15" s="160" customFormat="1" ht="22.5">
      <c r="B1" s="159"/>
      <c r="D1" s="160">
        <v>201909</v>
      </c>
      <c r="E1" s="160">
        <v>201909</v>
      </c>
      <c r="F1" s="160">
        <v>201909</v>
      </c>
      <c r="G1" s="160">
        <v>201909</v>
      </c>
      <c r="H1" s="160">
        <v>201909</v>
      </c>
      <c r="I1" s="160">
        <v>201909</v>
      </c>
      <c r="J1" s="160">
        <v>201912</v>
      </c>
      <c r="K1" s="160">
        <v>201912</v>
      </c>
      <c r="L1" s="160">
        <v>201912</v>
      </c>
      <c r="M1" s="160">
        <v>201912</v>
      </c>
      <c r="N1" s="160">
        <v>201912</v>
      </c>
      <c r="O1" s="160">
        <v>201912</v>
      </c>
    </row>
    <row r="2" spans="2:15" ht="49.5" customHeight="1">
      <c r="C2" s="133"/>
      <c r="D2" s="812" t="s">
        <v>1</v>
      </c>
      <c r="E2" s="812"/>
      <c r="F2" s="812"/>
      <c r="G2" s="812"/>
      <c r="H2" s="812"/>
      <c r="I2" s="812"/>
      <c r="J2" s="812"/>
      <c r="K2" s="812"/>
      <c r="L2" s="812"/>
      <c r="M2" s="812"/>
      <c r="N2" s="812"/>
      <c r="O2" s="812"/>
    </row>
    <row r="3" spans="2:15" ht="25.5" customHeight="1">
      <c r="C3" s="164"/>
      <c r="D3" s="885" t="s">
        <v>471</v>
      </c>
      <c r="E3" s="885"/>
      <c r="F3" s="885"/>
      <c r="G3" s="885"/>
      <c r="H3" s="885"/>
      <c r="I3" s="885"/>
      <c r="J3" s="885"/>
      <c r="K3" s="885"/>
      <c r="L3" s="885"/>
      <c r="M3" s="885"/>
      <c r="N3" s="885"/>
      <c r="O3" s="885"/>
    </row>
    <row r="4" spans="2:15" ht="25.5" customHeight="1">
      <c r="C4" s="201"/>
      <c r="D4" s="886" t="str">
        <f ca="1">Cover!C5</f>
        <v>Intesa Sanpaolo S.p.A.</v>
      </c>
      <c r="E4" s="886"/>
      <c r="F4" s="886"/>
      <c r="G4" s="886"/>
      <c r="H4" s="886"/>
      <c r="I4" s="886"/>
      <c r="J4" s="886"/>
      <c r="K4" s="886"/>
      <c r="L4" s="886"/>
      <c r="M4" s="886"/>
      <c r="N4" s="886"/>
      <c r="O4" s="886"/>
    </row>
    <row r="5" spans="2:15" ht="9.75" customHeight="1" thickBot="1">
      <c r="C5" s="163"/>
    </row>
    <row r="6" spans="2:15" ht="32.25" customHeight="1" thickBot="1">
      <c r="D6" s="876" t="s">
        <v>472</v>
      </c>
      <c r="E6" s="877"/>
      <c r="F6" s="877"/>
      <c r="G6" s="877"/>
      <c r="H6" s="877"/>
      <c r="I6" s="877"/>
      <c r="J6" s="877"/>
      <c r="K6" s="877"/>
      <c r="L6" s="877"/>
      <c r="M6" s="877"/>
      <c r="N6" s="877"/>
      <c r="O6" s="878"/>
    </row>
    <row r="7" spans="2:15" ht="32.25" customHeight="1" thickBot="1">
      <c r="C7" s="164"/>
      <c r="D7" s="876" t="s">
        <v>12</v>
      </c>
      <c r="E7" s="877"/>
      <c r="F7" s="877"/>
      <c r="G7" s="877"/>
      <c r="H7" s="877"/>
      <c r="I7" s="878"/>
      <c r="J7" s="876" t="s">
        <v>13</v>
      </c>
      <c r="K7" s="877"/>
      <c r="L7" s="877"/>
      <c r="M7" s="877"/>
      <c r="N7" s="877"/>
      <c r="O7" s="878"/>
    </row>
    <row r="8" spans="2:15" ht="51" customHeight="1">
      <c r="B8" s="165"/>
      <c r="C8" s="164"/>
      <c r="D8" s="872" t="s">
        <v>442</v>
      </c>
      <c r="E8" s="891"/>
      <c r="F8" s="892" t="s">
        <v>443</v>
      </c>
      <c r="G8" s="887" t="s">
        <v>444</v>
      </c>
      <c r="H8" s="888"/>
      <c r="I8" s="889" t="s">
        <v>445</v>
      </c>
      <c r="J8" s="872" t="s">
        <v>442</v>
      </c>
      <c r="K8" s="891"/>
      <c r="L8" s="892" t="s">
        <v>443</v>
      </c>
      <c r="M8" s="887" t="s">
        <v>444</v>
      </c>
      <c r="N8" s="888"/>
      <c r="O8" s="889" t="s">
        <v>445</v>
      </c>
    </row>
    <row r="9" spans="2:15" ht="33" customHeight="1" thickBot="1">
      <c r="B9" s="202"/>
      <c r="C9" s="203" t="s">
        <v>11</v>
      </c>
      <c r="D9" s="204"/>
      <c r="E9" s="205" t="s">
        <v>473</v>
      </c>
      <c r="F9" s="893"/>
      <c r="G9" s="204"/>
      <c r="H9" s="205" t="s">
        <v>473</v>
      </c>
      <c r="I9" s="890"/>
      <c r="J9" s="204"/>
      <c r="K9" s="205" t="s">
        <v>473</v>
      </c>
      <c r="L9" s="893"/>
      <c r="M9" s="204"/>
      <c r="N9" s="205" t="s">
        <v>473</v>
      </c>
      <c r="O9" s="890"/>
    </row>
    <row r="10" spans="2:15" ht="15.75" customHeight="1">
      <c r="B10" s="869" t="s">
        <v>446</v>
      </c>
      <c r="C10" s="206" t="s">
        <v>474</v>
      </c>
      <c r="D10" s="210">
        <v>0</v>
      </c>
      <c r="E10" s="219">
        <v>0</v>
      </c>
      <c r="F10" s="211">
        <v>0</v>
      </c>
      <c r="G10" s="346">
        <v>0</v>
      </c>
      <c r="H10" s="347">
        <v>0</v>
      </c>
      <c r="I10" s="211">
        <v>0</v>
      </c>
      <c r="J10" s="210">
        <v>0</v>
      </c>
      <c r="K10" s="219">
        <v>0</v>
      </c>
      <c r="L10" s="211">
        <v>0</v>
      </c>
      <c r="M10" s="346">
        <v>0</v>
      </c>
      <c r="N10" s="347">
        <v>0</v>
      </c>
      <c r="O10" s="212">
        <v>0</v>
      </c>
    </row>
    <row r="11" spans="2:15" ht="15.75" customHeight="1">
      <c r="B11" s="870"/>
      <c r="C11" s="207" t="s">
        <v>452</v>
      </c>
      <c r="D11" s="210">
        <v>73296.486579000004</v>
      </c>
      <c r="E11" s="219">
        <v>478.36394200000001</v>
      </c>
      <c r="F11" s="211">
        <v>35985.912213000003</v>
      </c>
      <c r="G11" s="211">
        <v>16787.349056999999</v>
      </c>
      <c r="H11" s="219">
        <v>116.03983599999999</v>
      </c>
      <c r="I11" s="211">
        <v>303.10555699999998</v>
      </c>
      <c r="J11" s="210">
        <v>72989.764469999995</v>
      </c>
      <c r="K11" s="219">
        <v>504.07687399999998</v>
      </c>
      <c r="L11" s="211">
        <v>35965.874552000001</v>
      </c>
      <c r="M11" s="211">
        <v>16887.521517000001</v>
      </c>
      <c r="N11" s="219">
        <v>122.906425</v>
      </c>
      <c r="O11" s="212">
        <v>295.49269099999998</v>
      </c>
    </row>
    <row r="12" spans="2:15" ht="15.75" customHeight="1">
      <c r="B12" s="870"/>
      <c r="C12" s="208" t="s">
        <v>475</v>
      </c>
      <c r="D12" s="210">
        <v>315457.04196499998</v>
      </c>
      <c r="E12" s="219">
        <v>24097.936147</v>
      </c>
      <c r="F12" s="211">
        <v>188590.66738799997</v>
      </c>
      <c r="G12" s="211">
        <v>100216.74317700001</v>
      </c>
      <c r="H12" s="219">
        <v>4719.6077219999997</v>
      </c>
      <c r="I12" s="211">
        <v>12604.896550000001</v>
      </c>
      <c r="J12" s="210">
        <v>309863.45992500003</v>
      </c>
      <c r="K12" s="219">
        <v>21258.855842000001</v>
      </c>
      <c r="L12" s="211">
        <v>185277.964653</v>
      </c>
      <c r="M12" s="211">
        <v>98529.060005000007</v>
      </c>
      <c r="N12" s="219">
        <v>4835.7343620000001</v>
      </c>
      <c r="O12" s="212">
        <v>11569.140005000001</v>
      </c>
    </row>
    <row r="13" spans="2:15" ht="15.75" customHeight="1">
      <c r="B13" s="870"/>
      <c r="C13" s="209" t="s">
        <v>476</v>
      </c>
      <c r="D13" s="210">
        <v>19117.427445000001</v>
      </c>
      <c r="E13" s="219">
        <v>1662.8790099999999</v>
      </c>
      <c r="F13" s="211">
        <v>15061.185293</v>
      </c>
      <c r="G13" s="211">
        <v>8423.899684</v>
      </c>
      <c r="H13" s="219">
        <v>372.39086600000002</v>
      </c>
      <c r="I13" s="211">
        <v>937.08712100000002</v>
      </c>
      <c r="J13" s="210">
        <v>19387.553844999999</v>
      </c>
      <c r="K13" s="219">
        <v>1413.3590180000001</v>
      </c>
      <c r="L13" s="211">
        <v>13366.858544000001</v>
      </c>
      <c r="M13" s="211">
        <v>8119.3329979999999</v>
      </c>
      <c r="N13" s="219">
        <v>415.26799399999999</v>
      </c>
      <c r="O13" s="212">
        <v>864.47360600000002</v>
      </c>
    </row>
    <row r="14" spans="2:15" ht="15.75" customHeight="1">
      <c r="B14" s="870"/>
      <c r="C14" s="209" t="s">
        <v>477</v>
      </c>
      <c r="D14" s="210">
        <v>79421.551613000003</v>
      </c>
      <c r="E14" s="219">
        <v>13796.147483000001</v>
      </c>
      <c r="F14" s="211">
        <v>56722.141961000001</v>
      </c>
      <c r="G14" s="211">
        <v>33121.572757000002</v>
      </c>
      <c r="H14" s="219">
        <v>2705.5906839999998</v>
      </c>
      <c r="I14" s="211">
        <v>7649.4422880000002</v>
      </c>
      <c r="J14" s="210">
        <v>73919.034685999999</v>
      </c>
      <c r="K14" s="219">
        <v>12227.749515</v>
      </c>
      <c r="L14" s="211">
        <v>51581.818372000002</v>
      </c>
      <c r="M14" s="211">
        <v>31223.646803</v>
      </c>
      <c r="N14" s="219">
        <v>2847.3692110000002</v>
      </c>
      <c r="O14" s="212">
        <v>7028.4623799999999</v>
      </c>
    </row>
    <row r="15" spans="2:15" ht="15.75" customHeight="1">
      <c r="B15" s="870"/>
      <c r="C15" s="208" t="s">
        <v>455</v>
      </c>
      <c r="D15" s="210">
        <f ca="1">+D16+D19+D20</f>
        <v>144042.92162099999</v>
      </c>
      <c r="E15" s="219">
        <v>8943.7631390000006</v>
      </c>
      <c r="F15" s="211">
        <f ca="1">+F16+F19+F20</f>
        <v>134726.13246200001</v>
      </c>
      <c r="G15" s="211">
        <f ca="1">+G16+G19+G20</f>
        <v>26041.871423999997</v>
      </c>
      <c r="H15" s="219">
        <v>1744.2011199999999</v>
      </c>
      <c r="I15" s="211">
        <f ca="1">+I16+I19+I20</f>
        <v>5397.2242900000001</v>
      </c>
      <c r="J15" s="210">
        <f ca="1">+J16+J19+J20</f>
        <v>144841.606244</v>
      </c>
      <c r="K15" s="219">
        <v>8874.5195769999991</v>
      </c>
      <c r="L15" s="211">
        <f ca="1">+L16+L19+L20</f>
        <v>135693.602205</v>
      </c>
      <c r="M15" s="211">
        <f ca="1">+M16+M19+M20</f>
        <v>26023.123752</v>
      </c>
      <c r="N15" s="219">
        <v>1832.5897600000001</v>
      </c>
      <c r="O15" s="212">
        <f ca="1">+O16+O19+O20</f>
        <v>5114.3431139999993</v>
      </c>
    </row>
    <row r="16" spans="2:15" ht="15.75" customHeight="1">
      <c r="B16" s="870"/>
      <c r="C16" s="213" t="s">
        <v>478</v>
      </c>
      <c r="D16" s="210">
        <f ca="1">+D17+D18</f>
        <v>100124.63742300001</v>
      </c>
      <c r="E16" s="219">
        <v>2939.0007129999999</v>
      </c>
      <c r="F16" s="211">
        <f ca="1">+F17+F18</f>
        <v>99893.782001</v>
      </c>
      <c r="G16" s="211">
        <f ca="1">+G17+G18</f>
        <v>16876.048180999998</v>
      </c>
      <c r="H16" s="219">
        <v>973.56935999999996</v>
      </c>
      <c r="I16" s="211">
        <f ca="1">+I17+I18</f>
        <v>1109.3036890000001</v>
      </c>
      <c r="J16" s="210">
        <f ca="1">+J17+J18</f>
        <v>102855.949457</v>
      </c>
      <c r="K16" s="219">
        <v>3612.8943669999999</v>
      </c>
      <c r="L16" s="211">
        <f ca="1">+L17+L18</f>
        <v>101727.34154200001</v>
      </c>
      <c r="M16" s="211">
        <f ca="1">+M17+M18</f>
        <v>17155.080995</v>
      </c>
      <c r="N16" s="219">
        <v>1118.235289</v>
      </c>
      <c r="O16" s="212">
        <f ca="1">+O17+O18</f>
        <v>1293.631159</v>
      </c>
    </row>
    <row r="17" spans="2:21" ht="15.75" customHeight="1">
      <c r="B17" s="870"/>
      <c r="C17" s="214" t="s">
        <v>479</v>
      </c>
      <c r="D17" s="210">
        <v>5472.3569470000002</v>
      </c>
      <c r="E17" s="219">
        <v>838.50179600000001</v>
      </c>
      <c r="F17" s="211">
        <v>5442.4993270000004</v>
      </c>
      <c r="G17" s="211">
        <v>1331.227511</v>
      </c>
      <c r="H17" s="219">
        <v>117.78779900000001</v>
      </c>
      <c r="I17" s="211">
        <v>330.44085699999999</v>
      </c>
      <c r="J17" s="210">
        <v>5632.5036520000003</v>
      </c>
      <c r="K17" s="219">
        <v>957.17780400000004</v>
      </c>
      <c r="L17" s="211">
        <v>5463.4442559999998</v>
      </c>
      <c r="M17" s="211">
        <v>1275.7785309999999</v>
      </c>
      <c r="N17" s="219">
        <v>131.56322599999999</v>
      </c>
      <c r="O17" s="212">
        <v>406.68253199999998</v>
      </c>
    </row>
    <row r="18" spans="2:21" ht="15.75" customHeight="1">
      <c r="B18" s="870"/>
      <c r="C18" s="214" t="s">
        <v>480</v>
      </c>
      <c r="D18" s="210">
        <v>94652.280476</v>
      </c>
      <c r="E18" s="219">
        <v>2100.4989169999999</v>
      </c>
      <c r="F18" s="211">
        <v>94451.282674000002</v>
      </c>
      <c r="G18" s="211">
        <v>15544.820669999999</v>
      </c>
      <c r="H18" s="219">
        <v>855.78156100000001</v>
      </c>
      <c r="I18" s="211">
        <v>778.86283200000003</v>
      </c>
      <c r="J18" s="210">
        <v>97223.445804999996</v>
      </c>
      <c r="K18" s="219">
        <v>2655.716563</v>
      </c>
      <c r="L18" s="211">
        <v>96263.897286000007</v>
      </c>
      <c r="M18" s="211">
        <v>15879.302464</v>
      </c>
      <c r="N18" s="219">
        <v>986.67206299999998</v>
      </c>
      <c r="O18" s="212">
        <v>886.94862699999999</v>
      </c>
    </row>
    <row r="19" spans="2:21" ht="15.75" customHeight="1">
      <c r="B19" s="870"/>
      <c r="C19" s="213" t="s">
        <v>481</v>
      </c>
      <c r="D19" s="210">
        <v>0</v>
      </c>
      <c r="E19" s="219">
        <v>0</v>
      </c>
      <c r="F19" s="211">
        <v>0</v>
      </c>
      <c r="G19" s="211">
        <v>0</v>
      </c>
      <c r="H19" s="219">
        <v>0</v>
      </c>
      <c r="I19" s="211">
        <v>0</v>
      </c>
      <c r="J19" s="210">
        <v>0</v>
      </c>
      <c r="K19" s="219">
        <v>0</v>
      </c>
      <c r="L19" s="211">
        <v>0</v>
      </c>
      <c r="M19" s="211">
        <v>0</v>
      </c>
      <c r="N19" s="219">
        <v>0</v>
      </c>
      <c r="O19" s="212">
        <v>0</v>
      </c>
    </row>
    <row r="20" spans="2:21" ht="15.75" customHeight="1">
      <c r="B20" s="870"/>
      <c r="C20" s="213" t="s">
        <v>482</v>
      </c>
      <c r="D20" s="210">
        <f ca="1">+D21+D22</f>
        <v>43918.284197999994</v>
      </c>
      <c r="E20" s="219">
        <v>6004.7624260000002</v>
      </c>
      <c r="F20" s="211">
        <f ca="1">+F21+F22</f>
        <v>34832.350461000002</v>
      </c>
      <c r="G20" s="211">
        <f ca="1">+G21+G22</f>
        <v>9165.8232430000007</v>
      </c>
      <c r="H20" s="219">
        <v>770.63175999999999</v>
      </c>
      <c r="I20" s="211">
        <f ca="1">+I21+I22</f>
        <v>4287.9206009999998</v>
      </c>
      <c r="J20" s="210">
        <f ca="1">+J21+J22</f>
        <v>41985.656787</v>
      </c>
      <c r="K20" s="219">
        <v>5261.6252100000002</v>
      </c>
      <c r="L20" s="211">
        <f ca="1">+L21+L22</f>
        <v>33966.260663000001</v>
      </c>
      <c r="M20" s="211">
        <f ca="1">+M21+M22</f>
        <v>8868.0427569999993</v>
      </c>
      <c r="N20" s="219">
        <v>714.35447099999999</v>
      </c>
      <c r="O20" s="212">
        <f ca="1">+O21+O22</f>
        <v>3820.7119549999998</v>
      </c>
    </row>
    <row r="21" spans="2:21" ht="15.75" customHeight="1">
      <c r="B21" s="870"/>
      <c r="C21" s="214" t="s">
        <v>483</v>
      </c>
      <c r="D21" s="210">
        <v>20263.575863999999</v>
      </c>
      <c r="E21" s="219">
        <v>3711.487196</v>
      </c>
      <c r="F21" s="211">
        <v>13334.131213000001</v>
      </c>
      <c r="G21" s="211">
        <v>3002.8208399999999</v>
      </c>
      <c r="H21" s="219">
        <v>500.42594000000003</v>
      </c>
      <c r="I21" s="211">
        <v>2659.1103320000002</v>
      </c>
      <c r="J21" s="210">
        <v>19598.884903999999</v>
      </c>
      <c r="K21" s="219">
        <v>3363.2022740000002</v>
      </c>
      <c r="L21" s="211">
        <v>12979.729305999999</v>
      </c>
      <c r="M21" s="211">
        <v>2914.2252349999999</v>
      </c>
      <c r="N21" s="219">
        <v>473.35669000000001</v>
      </c>
      <c r="O21" s="212">
        <v>2436.2721889999998</v>
      </c>
    </row>
    <row r="22" spans="2:21" ht="15.75" customHeight="1">
      <c r="B22" s="870"/>
      <c r="C22" s="215" t="s">
        <v>484</v>
      </c>
      <c r="D22" s="210">
        <v>23654.708333999999</v>
      </c>
      <c r="E22" s="219">
        <v>2293.2752300000002</v>
      </c>
      <c r="F22" s="211">
        <v>21498.219248000001</v>
      </c>
      <c r="G22" s="211">
        <v>6163.0024030000004</v>
      </c>
      <c r="H22" s="219">
        <v>270.20582000000002</v>
      </c>
      <c r="I22" s="211">
        <v>1628.8102690000001</v>
      </c>
      <c r="J22" s="210">
        <v>22386.771883000001</v>
      </c>
      <c r="K22" s="219">
        <v>1898.4229359999999</v>
      </c>
      <c r="L22" s="211">
        <v>20986.531357</v>
      </c>
      <c r="M22" s="211">
        <v>5953.8175220000003</v>
      </c>
      <c r="N22" s="219">
        <v>240.997781</v>
      </c>
      <c r="O22" s="212">
        <v>1384.439766</v>
      </c>
    </row>
    <row r="23" spans="2:21" ht="15.75" customHeight="1">
      <c r="B23" s="870"/>
      <c r="C23" s="208" t="s">
        <v>462</v>
      </c>
      <c r="D23" s="210">
        <v>7883.6671459999998</v>
      </c>
      <c r="E23" s="219">
        <v>92.886621000000005</v>
      </c>
      <c r="F23" s="211">
        <v>7883.6671459999998</v>
      </c>
      <c r="G23" s="210">
        <v>27984.913172</v>
      </c>
      <c r="H23" s="219">
        <v>2.530176</v>
      </c>
      <c r="I23" s="216"/>
      <c r="J23" s="210">
        <v>8771.7247700000007</v>
      </c>
      <c r="K23" s="219">
        <v>88.207708999999994</v>
      </c>
      <c r="L23" s="211">
        <v>8771.7247700000007</v>
      </c>
      <c r="M23" s="210">
        <v>30918.956289000002</v>
      </c>
      <c r="N23" s="219">
        <v>2.5459749999999999</v>
      </c>
      <c r="O23" s="217"/>
    </row>
    <row r="24" spans="2:21" ht="15.75" hidden="1" customHeight="1">
      <c r="B24" s="870"/>
      <c r="C24" s="218"/>
      <c r="D24" s="210"/>
      <c r="E24" s="219"/>
      <c r="F24" s="211"/>
      <c r="G24" s="210" t="s">
        <v>485</v>
      </c>
      <c r="H24" s="219"/>
      <c r="I24" s="220"/>
      <c r="J24" s="210"/>
      <c r="K24" s="219"/>
      <c r="L24" s="211"/>
      <c r="M24" s="210" t="s">
        <v>485</v>
      </c>
      <c r="N24" s="219"/>
      <c r="O24" s="221"/>
    </row>
    <row r="25" spans="2:21" ht="15.75" customHeight="1">
      <c r="B25" s="870"/>
      <c r="C25" s="222" t="s">
        <v>486</v>
      </c>
      <c r="D25" s="223"/>
      <c r="E25" s="224"/>
      <c r="F25" s="225"/>
      <c r="G25" s="348">
        <v>0</v>
      </c>
      <c r="H25" s="224"/>
      <c r="I25" s="226"/>
      <c r="J25" s="227"/>
      <c r="K25" s="228"/>
      <c r="L25" s="229"/>
      <c r="M25" s="348">
        <v>0</v>
      </c>
      <c r="N25" s="228"/>
      <c r="O25" s="230"/>
    </row>
    <row r="26" spans="2:21" ht="19.5" customHeight="1" thickBot="1">
      <c r="B26" s="871"/>
      <c r="C26" s="231" t="s">
        <v>487</v>
      </c>
      <c r="D26" s="232"/>
      <c r="E26" s="233"/>
      <c r="F26" s="234"/>
      <c r="G26" s="235">
        <f ca="1">+G10+G11+G12+G15+G23+G25</f>
        <v>171030.87682999999</v>
      </c>
      <c r="H26" s="233"/>
      <c r="I26" s="236"/>
      <c r="J26" s="232"/>
      <c r="K26" s="233"/>
      <c r="L26" s="234"/>
      <c r="M26" s="235">
        <f ca="1">+M10+M11+M12+M15+M23+M25</f>
        <v>172358.661563</v>
      </c>
      <c r="N26" s="233"/>
      <c r="O26" s="237"/>
    </row>
    <row r="27" spans="2:21" ht="14.25">
      <c r="B27" s="186"/>
      <c r="D27" s="238" t="s">
        <v>488</v>
      </c>
      <c r="E27" s="195"/>
      <c r="F27" s="195"/>
      <c r="G27" s="195"/>
      <c r="H27" s="195"/>
      <c r="I27" s="196"/>
      <c r="J27" s="195"/>
      <c r="K27" s="195"/>
      <c r="L27" s="195"/>
      <c r="M27" s="195"/>
      <c r="N27" s="195"/>
      <c r="O27" s="195"/>
    </row>
    <row r="28" spans="2:21" ht="14.25">
      <c r="B28" s="186"/>
      <c r="D28" s="238" t="s">
        <v>489</v>
      </c>
      <c r="E28" s="195"/>
      <c r="F28" s="195"/>
      <c r="G28" s="195"/>
      <c r="H28" s="195"/>
      <c r="I28" s="196"/>
      <c r="J28" s="195"/>
      <c r="K28" s="195"/>
      <c r="L28" s="195"/>
      <c r="M28" s="195"/>
      <c r="N28" s="195"/>
      <c r="O28" s="195"/>
    </row>
    <row r="29" spans="2:21" ht="23.25" thickBot="1">
      <c r="C29" s="164"/>
      <c r="D29" s="195"/>
      <c r="E29" s="195"/>
      <c r="F29" s="195"/>
      <c r="G29" s="195"/>
      <c r="H29" s="195"/>
      <c r="I29" s="196"/>
      <c r="J29" s="195"/>
      <c r="K29" s="195"/>
      <c r="L29" s="195"/>
      <c r="M29" s="195"/>
      <c r="N29" s="195"/>
      <c r="O29" s="195"/>
    </row>
    <row r="30" spans="2:21" s="200" customFormat="1" ht="32.25" customHeight="1" thickBot="1">
      <c r="B30" s="161"/>
      <c r="C30" s="164"/>
      <c r="D30" s="876" t="s">
        <v>472</v>
      </c>
      <c r="E30" s="877"/>
      <c r="F30" s="877"/>
      <c r="G30" s="877"/>
      <c r="H30" s="877"/>
      <c r="I30" s="877"/>
      <c r="J30" s="877"/>
      <c r="K30" s="877"/>
      <c r="L30" s="877"/>
      <c r="M30" s="877"/>
      <c r="N30" s="877"/>
      <c r="O30" s="877"/>
      <c r="P30" s="162"/>
      <c r="Q30" s="162"/>
      <c r="R30" s="162"/>
      <c r="S30" s="162"/>
      <c r="T30" s="162"/>
      <c r="U30" s="162"/>
    </row>
    <row r="31" spans="2:21" s="200" customFormat="1" ht="32.25" customHeight="1" thickBot="1">
      <c r="B31" s="161"/>
      <c r="C31" s="164"/>
      <c r="D31" s="876" t="s">
        <v>12</v>
      </c>
      <c r="E31" s="877"/>
      <c r="F31" s="877"/>
      <c r="G31" s="877"/>
      <c r="H31" s="877"/>
      <c r="I31" s="878"/>
      <c r="J31" s="876" t="s">
        <v>13</v>
      </c>
      <c r="K31" s="877"/>
      <c r="L31" s="877"/>
      <c r="M31" s="877"/>
      <c r="N31" s="877"/>
      <c r="O31" s="878"/>
      <c r="P31" s="162"/>
      <c r="Q31" s="162"/>
      <c r="R31" s="162"/>
      <c r="S31" s="162"/>
      <c r="T31" s="162"/>
      <c r="U31" s="162"/>
    </row>
    <row r="32" spans="2:21" s="200" customFormat="1" ht="51" customHeight="1">
      <c r="B32" s="165"/>
      <c r="C32" s="164"/>
      <c r="D32" s="872" t="s">
        <v>442</v>
      </c>
      <c r="E32" s="891"/>
      <c r="F32" s="892" t="s">
        <v>443</v>
      </c>
      <c r="G32" s="887" t="s">
        <v>444</v>
      </c>
      <c r="H32" s="888"/>
      <c r="I32" s="889" t="s">
        <v>445</v>
      </c>
      <c r="J32" s="872" t="s">
        <v>442</v>
      </c>
      <c r="K32" s="891"/>
      <c r="L32" s="892" t="s">
        <v>443</v>
      </c>
      <c r="M32" s="887" t="s">
        <v>444</v>
      </c>
      <c r="N32" s="888"/>
      <c r="O32" s="889" t="s">
        <v>445</v>
      </c>
      <c r="P32" s="162"/>
      <c r="Q32" s="162"/>
      <c r="R32" s="162"/>
      <c r="S32" s="162"/>
      <c r="T32" s="162"/>
      <c r="U32" s="162"/>
    </row>
    <row r="33" spans="2:21" s="200" customFormat="1" ht="33" customHeight="1" thickBot="1">
      <c r="B33" s="239">
        <v>1</v>
      </c>
      <c r="C33" s="203" t="s">
        <v>11</v>
      </c>
      <c r="D33" s="204"/>
      <c r="E33" s="205" t="s">
        <v>473</v>
      </c>
      <c r="F33" s="893"/>
      <c r="G33" s="204"/>
      <c r="H33" s="205" t="s">
        <v>473</v>
      </c>
      <c r="I33" s="890"/>
      <c r="J33" s="204"/>
      <c r="K33" s="205" t="s">
        <v>473</v>
      </c>
      <c r="L33" s="893"/>
      <c r="M33" s="204"/>
      <c r="N33" s="205" t="s">
        <v>473</v>
      </c>
      <c r="O33" s="890"/>
      <c r="P33" s="162"/>
      <c r="Q33" s="162"/>
      <c r="R33" s="162"/>
      <c r="S33" s="162"/>
      <c r="T33" s="162"/>
      <c r="U33" s="162"/>
    </row>
    <row r="34" spans="2:21" s="200" customFormat="1" ht="15.75" customHeight="1">
      <c r="B34" s="869" t="s">
        <v>635</v>
      </c>
      <c r="C34" s="206" t="s">
        <v>474</v>
      </c>
      <c r="D34" s="260">
        <v>0</v>
      </c>
      <c r="E34" s="261">
        <v>0</v>
      </c>
      <c r="F34" s="349">
        <v>0</v>
      </c>
      <c r="G34" s="350">
        <v>0</v>
      </c>
      <c r="H34" s="351">
        <v>0</v>
      </c>
      <c r="I34" s="352">
        <v>0</v>
      </c>
      <c r="J34" s="260">
        <v>0</v>
      </c>
      <c r="K34" s="261">
        <v>0</v>
      </c>
      <c r="L34" s="349">
        <v>0</v>
      </c>
      <c r="M34" s="350">
        <v>0</v>
      </c>
      <c r="N34" s="351">
        <v>0</v>
      </c>
      <c r="O34" s="352">
        <v>0</v>
      </c>
      <c r="P34" s="162"/>
      <c r="Q34" s="162"/>
      <c r="R34" s="162"/>
      <c r="S34" s="162"/>
      <c r="T34" s="162"/>
      <c r="U34" s="162"/>
    </row>
    <row r="35" spans="2:21" s="200" customFormat="1" ht="15.75" customHeight="1">
      <c r="B35" s="870"/>
      <c r="C35" s="207" t="s">
        <v>452</v>
      </c>
      <c r="D35" s="260">
        <v>26361.561725</v>
      </c>
      <c r="E35" s="261">
        <v>367.32239499999997</v>
      </c>
      <c r="F35" s="262">
        <v>18363.548759000001</v>
      </c>
      <c r="G35" s="260">
        <v>7372.6081050000003</v>
      </c>
      <c r="H35" s="261">
        <v>90.661501000000001</v>
      </c>
      <c r="I35" s="255">
        <v>247.55852899999999</v>
      </c>
      <c r="J35" s="260">
        <v>26905.510775999999</v>
      </c>
      <c r="K35" s="261">
        <v>393.91860500000001</v>
      </c>
      <c r="L35" s="262">
        <v>18273.701845</v>
      </c>
      <c r="M35" s="260">
        <v>7252.467893</v>
      </c>
      <c r="N35" s="261">
        <v>97.751264000000006</v>
      </c>
      <c r="O35" s="255">
        <v>243.365837</v>
      </c>
      <c r="P35" s="162"/>
      <c r="Q35" s="162"/>
      <c r="R35" s="162"/>
      <c r="S35" s="162"/>
      <c r="T35" s="162"/>
      <c r="U35" s="162"/>
    </row>
    <row r="36" spans="2:21" s="200" customFormat="1" ht="15.75" customHeight="1">
      <c r="B36" s="870"/>
      <c r="C36" s="208" t="s">
        <v>475</v>
      </c>
      <c r="D36" s="210">
        <v>214056.69176099999</v>
      </c>
      <c r="E36" s="219">
        <v>23343.065954999998</v>
      </c>
      <c r="F36" s="353">
        <v>137409.67387999999</v>
      </c>
      <c r="G36" s="210">
        <v>73457.208356000003</v>
      </c>
      <c r="H36" s="219">
        <v>4563.7386340000003</v>
      </c>
      <c r="I36" s="354">
        <v>12018.043514000001</v>
      </c>
      <c r="J36" s="210">
        <v>202835.13397699999</v>
      </c>
      <c r="K36" s="219">
        <v>20661.735185000001</v>
      </c>
      <c r="L36" s="353">
        <v>127505.32517500001</v>
      </c>
      <c r="M36" s="210">
        <v>69213.956818999999</v>
      </c>
      <c r="N36" s="219">
        <v>4613.3771489999999</v>
      </c>
      <c r="O36" s="354">
        <v>11025.834548999999</v>
      </c>
      <c r="P36" s="162"/>
      <c r="Q36" s="162"/>
      <c r="R36" s="162"/>
      <c r="S36" s="162"/>
      <c r="T36" s="162"/>
      <c r="U36" s="162"/>
    </row>
    <row r="37" spans="2:21" s="200" customFormat="1" ht="15.75" customHeight="1">
      <c r="B37" s="870"/>
      <c r="C37" s="209" t="s">
        <v>476</v>
      </c>
      <c r="D37" s="210">
        <v>10160.918352000001</v>
      </c>
      <c r="E37" s="219">
        <v>1473.837638</v>
      </c>
      <c r="F37" s="353">
        <v>8402.7212189999991</v>
      </c>
      <c r="G37" s="210">
        <v>4318.8033939999996</v>
      </c>
      <c r="H37" s="219">
        <v>330.25256200000001</v>
      </c>
      <c r="I37" s="354">
        <v>717.547459</v>
      </c>
      <c r="J37" s="210">
        <v>9891.9159949999994</v>
      </c>
      <c r="K37" s="219">
        <v>1242.10086</v>
      </c>
      <c r="L37" s="353">
        <v>8019.8715359999997</v>
      </c>
      <c r="M37" s="210">
        <v>4423.1814160000004</v>
      </c>
      <c r="N37" s="219">
        <v>377.29245500000002</v>
      </c>
      <c r="O37" s="354">
        <v>650.79039899999998</v>
      </c>
      <c r="P37" s="162"/>
      <c r="Q37" s="162"/>
      <c r="R37" s="162"/>
      <c r="S37" s="162"/>
      <c r="T37" s="162"/>
      <c r="U37" s="162"/>
    </row>
    <row r="38" spans="2:21" s="200" customFormat="1" ht="15.75" customHeight="1">
      <c r="B38" s="870"/>
      <c r="C38" s="209" t="s">
        <v>477</v>
      </c>
      <c r="D38" s="210">
        <v>76570.799570000003</v>
      </c>
      <c r="E38" s="219">
        <v>13719.318915</v>
      </c>
      <c r="F38" s="353">
        <v>54335.871966999999</v>
      </c>
      <c r="G38" s="210">
        <v>31381.599686000001</v>
      </c>
      <c r="H38" s="219">
        <v>2699.1308359999998</v>
      </c>
      <c r="I38" s="354">
        <v>7577.0759609999996</v>
      </c>
      <c r="J38" s="210">
        <v>71279.246480000002</v>
      </c>
      <c r="K38" s="219">
        <v>12129.858893000001</v>
      </c>
      <c r="L38" s="353">
        <v>49313.510112999997</v>
      </c>
      <c r="M38" s="210">
        <v>29567.882571999999</v>
      </c>
      <c r="N38" s="219">
        <v>2758.171484</v>
      </c>
      <c r="O38" s="354">
        <v>6967.0534230000003</v>
      </c>
      <c r="P38" s="162"/>
      <c r="Q38" s="162"/>
      <c r="R38" s="162"/>
      <c r="S38" s="162"/>
      <c r="T38" s="162"/>
      <c r="U38" s="162"/>
    </row>
    <row r="39" spans="2:21" s="200" customFormat="1" ht="15.75" customHeight="1">
      <c r="B39" s="870"/>
      <c r="C39" s="208" t="s">
        <v>455</v>
      </c>
      <c r="D39" s="210">
        <v>135955.77315699999</v>
      </c>
      <c r="E39" s="219">
        <v>8872.8491599999998</v>
      </c>
      <c r="F39" s="353">
        <v>126668.659518</v>
      </c>
      <c r="G39" s="210">
        <v>25036.908653999999</v>
      </c>
      <c r="H39" s="219">
        <v>1696.4290309999999</v>
      </c>
      <c r="I39" s="354">
        <v>5338.8013879999999</v>
      </c>
      <c r="J39" s="210">
        <v>136498.78078199999</v>
      </c>
      <c r="K39" s="219">
        <v>8759.5632129999995</v>
      </c>
      <c r="L39" s="353">
        <v>127380.242426</v>
      </c>
      <c r="M39" s="210">
        <v>24940.605602</v>
      </c>
      <c r="N39" s="219">
        <v>1743.676068</v>
      </c>
      <c r="O39" s="354">
        <v>5053.4908349999996</v>
      </c>
      <c r="P39" s="162"/>
      <c r="Q39" s="162"/>
      <c r="R39" s="162"/>
      <c r="S39" s="162"/>
      <c r="T39" s="162"/>
      <c r="U39" s="162"/>
    </row>
    <row r="40" spans="2:21" s="200" customFormat="1" ht="15.75" customHeight="1">
      <c r="B40" s="870"/>
      <c r="C40" s="213" t="s">
        <v>478</v>
      </c>
      <c r="D40" s="210">
        <v>92368.990697000001</v>
      </c>
      <c r="E40" s="219">
        <v>2887.4969070000002</v>
      </c>
      <c r="F40" s="353">
        <v>92141.230534000002</v>
      </c>
      <c r="G40" s="210">
        <v>16023.754476</v>
      </c>
      <c r="H40" s="219">
        <v>943.44498599999997</v>
      </c>
      <c r="I40" s="354">
        <v>1067.519812</v>
      </c>
      <c r="J40" s="210">
        <v>94834.321425999995</v>
      </c>
      <c r="K40" s="219">
        <v>3516.8802350000001</v>
      </c>
      <c r="L40" s="353">
        <v>93712.384753000006</v>
      </c>
      <c r="M40" s="210">
        <v>16240.325502</v>
      </c>
      <c r="N40" s="219">
        <v>1061.370838</v>
      </c>
      <c r="O40" s="354">
        <v>1248.871909</v>
      </c>
      <c r="P40" s="162"/>
      <c r="Q40" s="162"/>
      <c r="R40" s="162"/>
      <c r="S40" s="162"/>
      <c r="T40" s="162"/>
      <c r="U40" s="162"/>
    </row>
    <row r="41" spans="2:21" s="200" customFormat="1" ht="15.75" customHeight="1">
      <c r="B41" s="870"/>
      <c r="C41" s="214" t="s">
        <v>479</v>
      </c>
      <c r="D41" s="260">
        <v>5430.0212220000003</v>
      </c>
      <c r="E41" s="261">
        <v>837.79901099999995</v>
      </c>
      <c r="F41" s="262">
        <v>5400.5080669999998</v>
      </c>
      <c r="G41" s="260">
        <v>1304.146765</v>
      </c>
      <c r="H41" s="261">
        <v>117.033872</v>
      </c>
      <c r="I41" s="255">
        <v>329.00818900000002</v>
      </c>
      <c r="J41" s="260">
        <v>5593.4075279999997</v>
      </c>
      <c r="K41" s="261">
        <v>956.39854200000002</v>
      </c>
      <c r="L41" s="262">
        <v>5424.3481320000001</v>
      </c>
      <c r="M41" s="260">
        <v>1249.966852</v>
      </c>
      <c r="N41" s="261">
        <v>130.69258500000001</v>
      </c>
      <c r="O41" s="255">
        <v>405.37524999999999</v>
      </c>
      <c r="P41" s="162"/>
      <c r="Q41" s="162"/>
      <c r="R41" s="162"/>
      <c r="S41" s="162"/>
      <c r="T41" s="162"/>
      <c r="U41" s="162"/>
    </row>
    <row r="42" spans="2:21" s="200" customFormat="1" ht="15.75" customHeight="1">
      <c r="B42" s="870"/>
      <c r="C42" s="214" t="s">
        <v>480</v>
      </c>
      <c r="D42" s="260">
        <v>86938.969473000005</v>
      </c>
      <c r="E42" s="261">
        <v>2049.6978960000001</v>
      </c>
      <c r="F42" s="262">
        <v>86740.722467</v>
      </c>
      <c r="G42" s="260">
        <v>14719.607712000001</v>
      </c>
      <c r="H42" s="261">
        <v>826.411114</v>
      </c>
      <c r="I42" s="255">
        <v>738.51162299999999</v>
      </c>
      <c r="J42" s="260">
        <v>89240.913897999999</v>
      </c>
      <c r="K42" s="261">
        <v>2560.4816930000002</v>
      </c>
      <c r="L42" s="262">
        <v>88288.036621000007</v>
      </c>
      <c r="M42" s="260">
        <v>14990.35865</v>
      </c>
      <c r="N42" s="261">
        <v>930.67825300000004</v>
      </c>
      <c r="O42" s="255">
        <v>843.49665900000002</v>
      </c>
      <c r="P42" s="162"/>
      <c r="Q42" s="162"/>
      <c r="R42" s="162"/>
      <c r="S42" s="162"/>
      <c r="T42" s="162"/>
      <c r="U42" s="162"/>
    </row>
    <row r="43" spans="2:21" s="200" customFormat="1" ht="15.75" customHeight="1">
      <c r="B43" s="870"/>
      <c r="C43" s="213" t="s">
        <v>481</v>
      </c>
      <c r="D43" s="260">
        <v>0</v>
      </c>
      <c r="E43" s="261">
        <v>0</v>
      </c>
      <c r="F43" s="262">
        <v>0</v>
      </c>
      <c r="G43" s="260">
        <v>0</v>
      </c>
      <c r="H43" s="261">
        <v>0</v>
      </c>
      <c r="I43" s="255">
        <v>0</v>
      </c>
      <c r="J43" s="260">
        <v>0</v>
      </c>
      <c r="K43" s="261">
        <v>0</v>
      </c>
      <c r="L43" s="262">
        <v>0</v>
      </c>
      <c r="M43" s="260">
        <v>0</v>
      </c>
      <c r="N43" s="261">
        <v>0</v>
      </c>
      <c r="O43" s="255">
        <v>0</v>
      </c>
      <c r="P43" s="162"/>
      <c r="Q43" s="162"/>
      <c r="R43" s="162"/>
      <c r="S43" s="162"/>
      <c r="T43" s="162"/>
      <c r="U43" s="162"/>
    </row>
    <row r="44" spans="2:21" s="200" customFormat="1" ht="15.75" customHeight="1">
      <c r="B44" s="870"/>
      <c r="C44" s="213" t="s">
        <v>482</v>
      </c>
      <c r="D44" s="260">
        <v>43586.782460000002</v>
      </c>
      <c r="E44" s="261">
        <v>5985.352253</v>
      </c>
      <c r="F44" s="262">
        <v>34527.428983999998</v>
      </c>
      <c r="G44" s="260">
        <v>9013.154176</v>
      </c>
      <c r="H44" s="261">
        <v>752.98404500000004</v>
      </c>
      <c r="I44" s="255">
        <v>4271.2815760000003</v>
      </c>
      <c r="J44" s="260">
        <v>41664.459354999999</v>
      </c>
      <c r="K44" s="261">
        <v>5242.6829779999998</v>
      </c>
      <c r="L44" s="262">
        <v>33667.857672999999</v>
      </c>
      <c r="M44" s="260">
        <v>8700.2800999999999</v>
      </c>
      <c r="N44" s="261">
        <v>682.30523000000005</v>
      </c>
      <c r="O44" s="255">
        <v>3804.6189260000001</v>
      </c>
      <c r="P44" s="162"/>
      <c r="Q44" s="162"/>
      <c r="R44" s="162"/>
      <c r="S44" s="162"/>
      <c r="T44" s="162"/>
      <c r="U44" s="162"/>
    </row>
    <row r="45" spans="2:21" s="200" customFormat="1" ht="15.75" customHeight="1">
      <c r="B45" s="870"/>
      <c r="C45" s="214" t="s">
        <v>483</v>
      </c>
      <c r="D45" s="260">
        <v>19978.31436</v>
      </c>
      <c r="E45" s="261">
        <v>3700.3124779999998</v>
      </c>
      <c r="F45" s="262">
        <v>13065.929321</v>
      </c>
      <c r="G45" s="260">
        <v>2857.7448420000001</v>
      </c>
      <c r="H45" s="261">
        <v>483.55231199999997</v>
      </c>
      <c r="I45" s="255">
        <v>2647.2753889999999</v>
      </c>
      <c r="J45" s="260">
        <v>19313.026361</v>
      </c>
      <c r="K45" s="261">
        <v>3349.5729059999999</v>
      </c>
      <c r="L45" s="262">
        <v>12711.991309999999</v>
      </c>
      <c r="M45" s="260">
        <v>2752.6985439999999</v>
      </c>
      <c r="N45" s="261">
        <v>441.91443400000003</v>
      </c>
      <c r="O45" s="255">
        <v>2424.2063189999999</v>
      </c>
      <c r="P45" s="162"/>
      <c r="Q45" s="162"/>
      <c r="R45" s="162"/>
      <c r="S45" s="162"/>
      <c r="T45" s="162"/>
      <c r="U45" s="162"/>
    </row>
    <row r="46" spans="2:21" s="200" customFormat="1" ht="15.75" customHeight="1">
      <c r="B46" s="870"/>
      <c r="C46" s="215" t="s">
        <v>484</v>
      </c>
      <c r="D46" s="260">
        <v>23608.468099999998</v>
      </c>
      <c r="E46" s="261">
        <v>2285.0397750000002</v>
      </c>
      <c r="F46" s="262">
        <v>21461.499662999999</v>
      </c>
      <c r="G46" s="260">
        <v>6155.4093329999996</v>
      </c>
      <c r="H46" s="261">
        <v>269.43173300000001</v>
      </c>
      <c r="I46" s="255">
        <v>1624.006187</v>
      </c>
      <c r="J46" s="260">
        <v>22351.432993999999</v>
      </c>
      <c r="K46" s="261">
        <v>1893.1100719999999</v>
      </c>
      <c r="L46" s="262">
        <v>20955.866363000001</v>
      </c>
      <c r="M46" s="260">
        <v>5947.5815540000003</v>
      </c>
      <c r="N46" s="261">
        <v>240.39079599999999</v>
      </c>
      <c r="O46" s="255">
        <v>1380.412607</v>
      </c>
      <c r="P46" s="162"/>
      <c r="Q46" s="162"/>
      <c r="R46" s="162"/>
      <c r="S46" s="162"/>
      <c r="T46" s="162"/>
      <c r="U46" s="162"/>
    </row>
    <row r="47" spans="2:21" s="200" customFormat="1" ht="15.75" customHeight="1">
      <c r="B47" s="870"/>
      <c r="C47" s="208" t="s">
        <v>462</v>
      </c>
      <c r="D47" s="260">
        <v>7189.4335879999999</v>
      </c>
      <c r="E47" s="261">
        <v>92.886619999999994</v>
      </c>
      <c r="F47" s="262">
        <v>7189.4335879999999</v>
      </c>
      <c r="G47" s="260">
        <v>26079.600549999999</v>
      </c>
      <c r="H47" s="261">
        <v>2.530176</v>
      </c>
      <c r="I47" s="255">
        <v>0</v>
      </c>
      <c r="J47" s="260">
        <v>8141.276374</v>
      </c>
      <c r="K47" s="261">
        <v>88.207707999999997</v>
      </c>
      <c r="L47" s="262">
        <v>8141.276374</v>
      </c>
      <c r="M47" s="260">
        <v>29197.997243999998</v>
      </c>
      <c r="N47" s="261">
        <v>2.5459749999999999</v>
      </c>
      <c r="O47" s="255">
        <v>0.798014</v>
      </c>
      <c r="P47" s="162"/>
      <c r="Q47" s="162"/>
      <c r="R47" s="162"/>
      <c r="S47" s="162"/>
      <c r="T47" s="162"/>
      <c r="U47" s="162"/>
    </row>
    <row r="48" spans="2:21" s="242" customFormat="1" ht="15.75" hidden="1" customHeight="1">
      <c r="B48" s="870"/>
      <c r="C48" s="218"/>
      <c r="D48" s="174"/>
      <c r="E48" s="198"/>
      <c r="F48" s="197"/>
      <c r="G48" s="174"/>
      <c r="H48" s="198"/>
      <c r="I48" s="240"/>
      <c r="J48" s="174"/>
      <c r="K48" s="198"/>
      <c r="L48" s="197"/>
      <c r="M48" s="174"/>
      <c r="N48" s="198"/>
      <c r="O48" s="241"/>
      <c r="P48" s="162"/>
      <c r="Q48" s="162"/>
      <c r="R48" s="162"/>
      <c r="S48" s="162"/>
      <c r="T48" s="162"/>
      <c r="U48" s="162"/>
    </row>
    <row r="49" spans="2:21" s="200" customFormat="1" ht="15.75" customHeight="1">
      <c r="B49" s="870"/>
      <c r="C49" s="222" t="s">
        <v>486</v>
      </c>
      <c r="D49" s="243"/>
      <c r="E49" s="244"/>
      <c r="F49" s="245"/>
      <c r="G49" s="243"/>
      <c r="H49" s="246"/>
      <c r="I49" s="247"/>
      <c r="J49" s="243"/>
      <c r="K49" s="244"/>
      <c r="L49" s="245"/>
      <c r="M49" s="243"/>
      <c r="N49" s="244"/>
      <c r="O49" s="230"/>
      <c r="P49" s="162"/>
      <c r="Q49" s="162"/>
      <c r="R49" s="162"/>
      <c r="S49" s="162"/>
      <c r="T49" s="162"/>
      <c r="U49" s="162"/>
    </row>
    <row r="50" spans="2:21" s="200" customFormat="1" ht="19.5" customHeight="1" thickBot="1">
      <c r="B50" s="871"/>
      <c r="C50" s="231" t="s">
        <v>490</v>
      </c>
      <c r="D50" s="243"/>
      <c r="E50" s="244"/>
      <c r="F50" s="245"/>
      <c r="G50" s="243"/>
      <c r="H50" s="233"/>
      <c r="I50" s="236"/>
      <c r="J50" s="236"/>
      <c r="K50" s="248"/>
      <c r="L50" s="249"/>
      <c r="M50" s="236"/>
      <c r="N50" s="248"/>
      <c r="O50" s="237"/>
      <c r="P50" s="162"/>
      <c r="Q50" s="162"/>
      <c r="R50" s="162"/>
      <c r="S50" s="162"/>
      <c r="T50" s="162"/>
      <c r="U50" s="162"/>
    </row>
    <row r="51" spans="2:21" s="252" customFormat="1" ht="14.25" customHeight="1">
      <c r="B51" s="250"/>
      <c r="C51" s="238"/>
      <c r="D51" s="250" t="s">
        <v>465</v>
      </c>
      <c r="E51" s="238"/>
      <c r="F51" s="238"/>
      <c r="G51" s="238"/>
      <c r="H51" s="238"/>
      <c r="I51" s="251"/>
      <c r="J51" s="238"/>
      <c r="K51" s="238"/>
      <c r="L51" s="238"/>
      <c r="M51" s="238"/>
      <c r="N51" s="238"/>
      <c r="O51" s="238"/>
      <c r="P51" s="162"/>
      <c r="Q51" s="162"/>
      <c r="R51" s="162"/>
      <c r="S51" s="162"/>
      <c r="T51" s="162"/>
      <c r="U51" s="162"/>
    </row>
    <row r="52" spans="2:21" s="200" customFormat="1" ht="14.25" customHeight="1">
      <c r="B52" s="186"/>
      <c r="C52" s="162"/>
      <c r="D52" s="195"/>
      <c r="E52" s="195"/>
      <c r="F52" s="195"/>
      <c r="G52" s="195"/>
      <c r="H52" s="195"/>
      <c r="I52" s="196"/>
      <c r="J52" s="195"/>
      <c r="K52" s="195"/>
      <c r="L52" s="195"/>
      <c r="M52" s="195"/>
      <c r="N52" s="195"/>
      <c r="O52" s="195"/>
      <c r="P52" s="162"/>
      <c r="Q52" s="162"/>
      <c r="R52" s="162"/>
      <c r="S52" s="162"/>
      <c r="T52" s="162"/>
      <c r="U52" s="162"/>
    </row>
    <row r="53" spans="2:21" s="200" customFormat="1" ht="15" customHeight="1" thickBot="1">
      <c r="B53" s="253"/>
      <c r="D53" s="199"/>
      <c r="E53" s="199"/>
      <c r="F53" s="199"/>
      <c r="G53" s="199"/>
      <c r="H53" s="199"/>
      <c r="I53" s="254"/>
      <c r="J53" s="199"/>
      <c r="K53" s="199"/>
      <c r="L53" s="199"/>
      <c r="M53" s="199"/>
      <c r="N53" s="199"/>
      <c r="O53" s="199"/>
      <c r="P53" s="162"/>
      <c r="Q53" s="162"/>
      <c r="R53" s="162"/>
      <c r="S53" s="162"/>
      <c r="T53" s="162"/>
      <c r="U53" s="162"/>
    </row>
    <row r="54" spans="2:21" s="200" customFormat="1" ht="32.25" customHeight="1" thickBot="1">
      <c r="B54" s="161"/>
      <c r="C54" s="164"/>
      <c r="D54" s="876" t="s">
        <v>472</v>
      </c>
      <c r="E54" s="877"/>
      <c r="F54" s="877"/>
      <c r="G54" s="877"/>
      <c r="H54" s="877"/>
      <c r="I54" s="877"/>
      <c r="J54" s="877"/>
      <c r="K54" s="877"/>
      <c r="L54" s="877"/>
      <c r="M54" s="877"/>
      <c r="N54" s="877"/>
      <c r="O54" s="877"/>
      <c r="P54" s="162"/>
      <c r="Q54" s="162"/>
      <c r="R54" s="162"/>
      <c r="S54" s="162"/>
      <c r="T54" s="162"/>
      <c r="U54" s="162"/>
    </row>
    <row r="55" spans="2:21" s="200" customFormat="1" ht="32.25" customHeight="1" thickBot="1">
      <c r="B55" s="161"/>
      <c r="C55" s="164"/>
      <c r="D55" s="876" t="s">
        <v>12</v>
      </c>
      <c r="E55" s="877"/>
      <c r="F55" s="877"/>
      <c r="G55" s="877"/>
      <c r="H55" s="877"/>
      <c r="I55" s="878"/>
      <c r="J55" s="876" t="s">
        <v>13</v>
      </c>
      <c r="K55" s="877"/>
      <c r="L55" s="877"/>
      <c r="M55" s="877"/>
      <c r="N55" s="877"/>
      <c r="O55" s="878"/>
      <c r="P55" s="162"/>
      <c r="Q55" s="162"/>
      <c r="R55" s="162"/>
      <c r="S55" s="162"/>
      <c r="T55" s="162"/>
      <c r="U55" s="162"/>
    </row>
    <row r="56" spans="2:21" s="200" customFormat="1" ht="51" customHeight="1">
      <c r="B56" s="165"/>
      <c r="C56" s="164"/>
      <c r="D56" s="872" t="s">
        <v>442</v>
      </c>
      <c r="E56" s="891"/>
      <c r="F56" s="892" t="s">
        <v>443</v>
      </c>
      <c r="G56" s="887" t="s">
        <v>444</v>
      </c>
      <c r="H56" s="888"/>
      <c r="I56" s="889" t="s">
        <v>445</v>
      </c>
      <c r="J56" s="872" t="s">
        <v>442</v>
      </c>
      <c r="K56" s="891"/>
      <c r="L56" s="892" t="s">
        <v>443</v>
      </c>
      <c r="M56" s="887" t="s">
        <v>444</v>
      </c>
      <c r="N56" s="888"/>
      <c r="O56" s="889" t="s">
        <v>445</v>
      </c>
      <c r="P56" s="162"/>
      <c r="Q56" s="162"/>
      <c r="R56" s="162"/>
      <c r="S56" s="162"/>
      <c r="T56" s="162"/>
      <c r="U56" s="162"/>
    </row>
    <row r="57" spans="2:21" s="200" customFormat="1" ht="33" customHeight="1" thickBot="1">
      <c r="B57" s="239">
        <v>2</v>
      </c>
      <c r="C57" s="203" t="s">
        <v>11</v>
      </c>
      <c r="D57" s="204"/>
      <c r="E57" s="205" t="s">
        <v>473</v>
      </c>
      <c r="F57" s="893"/>
      <c r="G57" s="204"/>
      <c r="H57" s="205" t="s">
        <v>473</v>
      </c>
      <c r="I57" s="890"/>
      <c r="J57" s="204"/>
      <c r="K57" s="205" t="s">
        <v>473</v>
      </c>
      <c r="L57" s="893"/>
      <c r="M57" s="204"/>
      <c r="N57" s="205" t="s">
        <v>473</v>
      </c>
      <c r="O57" s="890"/>
      <c r="P57" s="162"/>
      <c r="Q57" s="162"/>
      <c r="R57" s="162"/>
      <c r="S57" s="162"/>
      <c r="T57" s="162"/>
      <c r="U57" s="162"/>
    </row>
    <row r="58" spans="2:21" s="200" customFormat="1" ht="15.75" customHeight="1">
      <c r="B58" s="869" t="s">
        <v>639</v>
      </c>
      <c r="C58" s="206" t="s">
        <v>474</v>
      </c>
      <c r="D58" s="260">
        <v>0</v>
      </c>
      <c r="E58" s="261">
        <v>0</v>
      </c>
      <c r="F58" s="349">
        <v>0</v>
      </c>
      <c r="G58" s="350">
        <v>0</v>
      </c>
      <c r="H58" s="351">
        <v>0</v>
      </c>
      <c r="I58" s="352">
        <v>0</v>
      </c>
      <c r="J58" s="260">
        <v>0</v>
      </c>
      <c r="K58" s="261">
        <v>0</v>
      </c>
      <c r="L58" s="349">
        <v>0</v>
      </c>
      <c r="M58" s="350">
        <v>0</v>
      </c>
      <c r="N58" s="351">
        <v>0</v>
      </c>
      <c r="O58" s="352">
        <v>0</v>
      </c>
      <c r="P58" s="162"/>
      <c r="Q58" s="162"/>
      <c r="R58" s="162"/>
      <c r="S58" s="162"/>
      <c r="T58" s="162"/>
      <c r="U58" s="162"/>
    </row>
    <row r="59" spans="2:21" s="200" customFormat="1" ht="15.75" customHeight="1">
      <c r="B59" s="870"/>
      <c r="C59" s="207" t="s">
        <v>452</v>
      </c>
      <c r="D59" s="260">
        <v>2457.5531989999999</v>
      </c>
      <c r="E59" s="261">
        <v>0</v>
      </c>
      <c r="F59" s="262">
        <v>898.60266999999999</v>
      </c>
      <c r="G59" s="260">
        <v>515.972714</v>
      </c>
      <c r="H59" s="261">
        <v>0</v>
      </c>
      <c r="I59" s="255">
        <v>4.5985829999999996</v>
      </c>
      <c r="J59" s="260">
        <v>2391.6663060000001</v>
      </c>
      <c r="K59" s="261">
        <v>0</v>
      </c>
      <c r="L59" s="262">
        <v>880.33641799999998</v>
      </c>
      <c r="M59" s="260">
        <v>500.04452400000002</v>
      </c>
      <c r="N59" s="261">
        <v>0</v>
      </c>
      <c r="O59" s="255">
        <v>2.9250970000000001</v>
      </c>
      <c r="P59" s="162"/>
      <c r="Q59" s="162"/>
      <c r="R59" s="162"/>
      <c r="S59" s="162"/>
      <c r="T59" s="162"/>
      <c r="U59" s="162"/>
    </row>
    <row r="60" spans="2:21" s="200" customFormat="1" ht="15.75" customHeight="1">
      <c r="B60" s="870"/>
      <c r="C60" s="208" t="s">
        <v>475</v>
      </c>
      <c r="D60" s="210">
        <v>21230.562698999998</v>
      </c>
      <c r="E60" s="219">
        <v>61.226812000000002</v>
      </c>
      <c r="F60" s="353">
        <v>6587.9378139999999</v>
      </c>
      <c r="G60" s="210">
        <v>2792.595973</v>
      </c>
      <c r="H60" s="219">
        <v>14.692684</v>
      </c>
      <c r="I60" s="354">
        <v>27.691414000000002</v>
      </c>
      <c r="J60" s="210">
        <v>22128.640039999998</v>
      </c>
      <c r="K60" s="219">
        <v>57.853185000000003</v>
      </c>
      <c r="L60" s="353">
        <v>8952.4272299999993</v>
      </c>
      <c r="M60" s="210">
        <v>3619.6597470000002</v>
      </c>
      <c r="N60" s="219">
        <v>13.883067</v>
      </c>
      <c r="O60" s="354">
        <v>38.393585000000002</v>
      </c>
      <c r="P60" s="162"/>
      <c r="Q60" s="162"/>
      <c r="R60" s="162"/>
      <c r="S60" s="162"/>
      <c r="T60" s="162"/>
      <c r="U60" s="162"/>
    </row>
    <row r="61" spans="2:21" s="200" customFormat="1" ht="15.75" customHeight="1">
      <c r="B61" s="870"/>
      <c r="C61" s="209" t="s">
        <v>476</v>
      </c>
      <c r="D61" s="210">
        <v>479.55488500000001</v>
      </c>
      <c r="E61" s="219">
        <v>0</v>
      </c>
      <c r="F61" s="353">
        <v>370.50527599999998</v>
      </c>
      <c r="G61" s="210">
        <v>324.71942899999999</v>
      </c>
      <c r="H61" s="219">
        <v>0</v>
      </c>
      <c r="I61" s="354">
        <v>2.657257</v>
      </c>
      <c r="J61" s="210">
        <v>599.09506199999998</v>
      </c>
      <c r="K61" s="219">
        <v>0</v>
      </c>
      <c r="L61" s="353">
        <v>383.72805199999999</v>
      </c>
      <c r="M61" s="210">
        <v>296.61496</v>
      </c>
      <c r="N61" s="219">
        <v>0</v>
      </c>
      <c r="O61" s="354">
        <v>4.802492</v>
      </c>
      <c r="P61" s="162"/>
      <c r="Q61" s="162"/>
      <c r="R61" s="162"/>
      <c r="S61" s="162"/>
      <c r="T61" s="162"/>
      <c r="U61" s="162"/>
    </row>
    <row r="62" spans="2:21" s="200" customFormat="1" ht="15.75" customHeight="1">
      <c r="B62" s="870"/>
      <c r="C62" s="209" t="s">
        <v>477</v>
      </c>
      <c r="D62" s="210">
        <v>13.929714000000001</v>
      </c>
      <c r="E62" s="219">
        <v>1E-3</v>
      </c>
      <c r="F62" s="353">
        <v>8.4778760000000002</v>
      </c>
      <c r="G62" s="210">
        <v>5.6992089999999997</v>
      </c>
      <c r="H62" s="219">
        <v>2.4000000000000001E-4</v>
      </c>
      <c r="I62" s="354">
        <v>9.9839999999999998E-3</v>
      </c>
      <c r="J62" s="210">
        <v>14.644712999999999</v>
      </c>
      <c r="K62" s="219">
        <v>1E-3</v>
      </c>
      <c r="L62" s="353">
        <v>11.825951999999999</v>
      </c>
      <c r="M62" s="210">
        <v>7.9419880000000003</v>
      </c>
      <c r="N62" s="219">
        <v>2.4000000000000001E-4</v>
      </c>
      <c r="O62" s="354">
        <v>1.0402E-2</v>
      </c>
      <c r="P62" s="162"/>
      <c r="Q62" s="162"/>
      <c r="R62" s="162"/>
      <c r="S62" s="162"/>
      <c r="T62" s="162"/>
      <c r="U62" s="162"/>
    </row>
    <row r="63" spans="2:21" s="200" customFormat="1" ht="15.75" customHeight="1">
      <c r="B63" s="870"/>
      <c r="C63" s="208" t="s">
        <v>455</v>
      </c>
      <c r="D63" s="210">
        <v>36.224418999999997</v>
      </c>
      <c r="E63" s="219">
        <v>0.70310499999999998</v>
      </c>
      <c r="F63" s="353">
        <v>35.799494000000003</v>
      </c>
      <c r="G63" s="210">
        <v>5.9285379999999996</v>
      </c>
      <c r="H63" s="219">
        <v>0.247278</v>
      </c>
      <c r="I63" s="354">
        <v>0.30623600000000001</v>
      </c>
      <c r="J63" s="210">
        <v>39.436115000000001</v>
      </c>
      <c r="K63" s="219">
        <v>0.70916999999999997</v>
      </c>
      <c r="L63" s="353">
        <v>39.086638000000001</v>
      </c>
      <c r="M63" s="210">
        <v>6.4344760000000001</v>
      </c>
      <c r="N63" s="219">
        <v>0.24623100000000001</v>
      </c>
      <c r="O63" s="354">
        <v>0.31032999999999999</v>
      </c>
      <c r="P63" s="162"/>
      <c r="Q63" s="162"/>
      <c r="R63" s="162"/>
      <c r="S63" s="162"/>
      <c r="T63" s="162"/>
      <c r="U63" s="162"/>
    </row>
    <row r="64" spans="2:21" s="200" customFormat="1" ht="15.75" customHeight="1">
      <c r="B64" s="870"/>
      <c r="C64" s="213" t="s">
        <v>478</v>
      </c>
      <c r="D64" s="210">
        <v>33.748542</v>
      </c>
      <c r="E64" s="219">
        <v>0.49636599999999997</v>
      </c>
      <c r="F64" s="353">
        <v>33.48724</v>
      </c>
      <c r="G64" s="210">
        <v>5.4567509999999997</v>
      </c>
      <c r="H64" s="219">
        <v>0.22805800000000001</v>
      </c>
      <c r="I64" s="354">
        <v>0.145926</v>
      </c>
      <c r="J64" s="210">
        <v>37.413423999999999</v>
      </c>
      <c r="K64" s="219">
        <v>0.496369</v>
      </c>
      <c r="L64" s="353">
        <v>37.216433000000002</v>
      </c>
      <c r="M64" s="210">
        <v>6.0901620000000003</v>
      </c>
      <c r="N64" s="219">
        <v>0.22633600000000001</v>
      </c>
      <c r="O64" s="354">
        <v>0.14987500000000001</v>
      </c>
      <c r="P64" s="162"/>
      <c r="Q64" s="162"/>
      <c r="R64" s="162"/>
      <c r="S64" s="162"/>
      <c r="T64" s="162"/>
      <c r="U64" s="162"/>
    </row>
    <row r="65" spans="2:21" s="200" customFormat="1" ht="15.75" customHeight="1">
      <c r="B65" s="870"/>
      <c r="C65" s="214" t="s">
        <v>479</v>
      </c>
      <c r="D65" s="260">
        <v>0</v>
      </c>
      <c r="E65" s="261">
        <v>0</v>
      </c>
      <c r="F65" s="262">
        <v>0</v>
      </c>
      <c r="G65" s="260">
        <v>0</v>
      </c>
      <c r="H65" s="261">
        <v>0</v>
      </c>
      <c r="I65" s="255">
        <v>0</v>
      </c>
      <c r="J65" s="260">
        <v>0</v>
      </c>
      <c r="K65" s="261">
        <v>0</v>
      </c>
      <c r="L65" s="262">
        <v>0</v>
      </c>
      <c r="M65" s="260">
        <v>0</v>
      </c>
      <c r="N65" s="261">
        <v>0</v>
      </c>
      <c r="O65" s="255">
        <v>0</v>
      </c>
      <c r="P65" s="162"/>
      <c r="Q65" s="162"/>
      <c r="R65" s="162"/>
      <c r="S65" s="162"/>
      <c r="T65" s="162"/>
      <c r="U65" s="162"/>
    </row>
    <row r="66" spans="2:21" s="200" customFormat="1" ht="15.75" customHeight="1">
      <c r="B66" s="870"/>
      <c r="C66" s="214" t="s">
        <v>480</v>
      </c>
      <c r="D66" s="260">
        <v>33.748542</v>
      </c>
      <c r="E66" s="261">
        <v>0.49636599999999997</v>
      </c>
      <c r="F66" s="262">
        <v>33.48724</v>
      </c>
      <c r="G66" s="260">
        <v>5.4567509999999997</v>
      </c>
      <c r="H66" s="261">
        <v>0.22805800000000001</v>
      </c>
      <c r="I66" s="255">
        <v>0.145926</v>
      </c>
      <c r="J66" s="260">
        <v>37.413423999999999</v>
      </c>
      <c r="K66" s="261">
        <v>0.496369</v>
      </c>
      <c r="L66" s="262">
        <v>37.216433000000002</v>
      </c>
      <c r="M66" s="260">
        <v>6.0901620000000003</v>
      </c>
      <c r="N66" s="261">
        <v>0.22633600000000001</v>
      </c>
      <c r="O66" s="255">
        <v>0.14987500000000001</v>
      </c>
      <c r="P66" s="162"/>
      <c r="Q66" s="162"/>
      <c r="R66" s="162"/>
      <c r="S66" s="162"/>
      <c r="T66" s="162"/>
      <c r="U66" s="162"/>
    </row>
    <row r="67" spans="2:21" s="200" customFormat="1" ht="15.75" customHeight="1">
      <c r="B67" s="870"/>
      <c r="C67" s="213" t="s">
        <v>481</v>
      </c>
      <c r="D67" s="260">
        <v>0</v>
      </c>
      <c r="E67" s="261">
        <v>0</v>
      </c>
      <c r="F67" s="262">
        <v>0</v>
      </c>
      <c r="G67" s="260">
        <v>0</v>
      </c>
      <c r="H67" s="261">
        <v>0</v>
      </c>
      <c r="I67" s="255">
        <v>0</v>
      </c>
      <c r="J67" s="260">
        <v>0</v>
      </c>
      <c r="K67" s="261">
        <v>0</v>
      </c>
      <c r="L67" s="262">
        <v>0</v>
      </c>
      <c r="M67" s="260">
        <v>0</v>
      </c>
      <c r="N67" s="261">
        <v>0</v>
      </c>
      <c r="O67" s="255">
        <v>0</v>
      </c>
      <c r="P67" s="162"/>
      <c r="Q67" s="162"/>
      <c r="R67" s="162"/>
      <c r="S67" s="162"/>
      <c r="T67" s="162"/>
      <c r="U67" s="162"/>
    </row>
    <row r="68" spans="2:21" s="200" customFormat="1" ht="15.75" customHeight="1">
      <c r="B68" s="870"/>
      <c r="C68" s="213" t="s">
        <v>482</v>
      </c>
      <c r="D68" s="260">
        <v>2.4758770000000001</v>
      </c>
      <c r="E68" s="261">
        <v>0.20673900000000001</v>
      </c>
      <c r="F68" s="262">
        <v>2.3122539999999998</v>
      </c>
      <c r="G68" s="260">
        <v>0.47178700000000001</v>
      </c>
      <c r="H68" s="261">
        <v>1.9220000000000001E-2</v>
      </c>
      <c r="I68" s="255">
        <v>0.16031000000000001</v>
      </c>
      <c r="J68" s="260">
        <v>2.022691</v>
      </c>
      <c r="K68" s="261">
        <v>0.21280099999999999</v>
      </c>
      <c r="L68" s="262">
        <v>1.8702049999999999</v>
      </c>
      <c r="M68" s="260">
        <v>0.34431400000000001</v>
      </c>
      <c r="N68" s="261">
        <v>1.9894999999999999E-2</v>
      </c>
      <c r="O68" s="255">
        <v>0.16045499999999999</v>
      </c>
      <c r="P68" s="162"/>
      <c r="Q68" s="162"/>
      <c r="R68" s="162"/>
      <c r="S68" s="162"/>
      <c r="T68" s="162"/>
      <c r="U68" s="162"/>
    </row>
    <row r="69" spans="2:21" s="200" customFormat="1" ht="15.75" customHeight="1">
      <c r="B69" s="870"/>
      <c r="C69" s="214" t="s">
        <v>483</v>
      </c>
      <c r="D69" s="260">
        <v>1.2300000000000001E-4</v>
      </c>
      <c r="E69" s="261">
        <v>1.2300000000000001E-4</v>
      </c>
      <c r="F69" s="262">
        <v>1.2300000000000001E-4</v>
      </c>
      <c r="G69" s="260">
        <v>3.4000000000000002E-4</v>
      </c>
      <c r="H69" s="261">
        <v>3.4000000000000002E-4</v>
      </c>
      <c r="I69" s="255">
        <v>1.2E-4</v>
      </c>
      <c r="J69" s="260">
        <v>1.44E-4</v>
      </c>
      <c r="K69" s="261">
        <v>1.25E-4</v>
      </c>
      <c r="L69" s="262">
        <v>1.44E-4</v>
      </c>
      <c r="M69" s="260">
        <v>4.6000000000000001E-4</v>
      </c>
      <c r="N69" s="261">
        <v>4.0099999999999999E-4</v>
      </c>
      <c r="O69" s="255">
        <v>1.2300000000000001E-4</v>
      </c>
      <c r="P69" s="162"/>
      <c r="Q69" s="162"/>
      <c r="R69" s="162"/>
      <c r="S69" s="162"/>
      <c r="T69" s="162"/>
      <c r="U69" s="162"/>
    </row>
    <row r="70" spans="2:21" s="200" customFormat="1" ht="15.75" customHeight="1">
      <c r="B70" s="870"/>
      <c r="C70" s="215" t="s">
        <v>484</v>
      </c>
      <c r="D70" s="260">
        <v>2.4757539999999998</v>
      </c>
      <c r="E70" s="261">
        <v>0.20661599999999999</v>
      </c>
      <c r="F70" s="262">
        <v>2.3121309999999999</v>
      </c>
      <c r="G70" s="260">
        <v>0.471447</v>
      </c>
      <c r="H70" s="261">
        <v>1.8880000000000001E-2</v>
      </c>
      <c r="I70" s="255">
        <v>0.16019</v>
      </c>
      <c r="J70" s="260">
        <v>2.0225469999999999</v>
      </c>
      <c r="K70" s="261">
        <v>0.212676</v>
      </c>
      <c r="L70" s="262">
        <v>1.870061</v>
      </c>
      <c r="M70" s="260">
        <v>0.34385399999999999</v>
      </c>
      <c r="N70" s="261">
        <v>1.9494000000000001E-2</v>
      </c>
      <c r="O70" s="255">
        <v>0.160332</v>
      </c>
      <c r="P70" s="162"/>
      <c r="Q70" s="162"/>
      <c r="R70" s="162"/>
      <c r="S70" s="162"/>
      <c r="T70" s="162"/>
      <c r="U70" s="162"/>
    </row>
    <row r="71" spans="2:21" s="200" customFormat="1" ht="15.75" customHeight="1">
      <c r="B71" s="870"/>
      <c r="C71" s="208" t="s">
        <v>462</v>
      </c>
      <c r="D71" s="260">
        <v>127.61353099999999</v>
      </c>
      <c r="E71" s="261">
        <v>0</v>
      </c>
      <c r="F71" s="262">
        <v>127.61353099999999</v>
      </c>
      <c r="G71" s="260">
        <v>424.56456900000001</v>
      </c>
      <c r="H71" s="261">
        <v>0</v>
      </c>
      <c r="I71" s="255">
        <v>3.6317000000000002E-2</v>
      </c>
      <c r="J71" s="260">
        <v>140.96257299999999</v>
      </c>
      <c r="K71" s="261">
        <v>0</v>
      </c>
      <c r="L71" s="262">
        <v>140.96257299999999</v>
      </c>
      <c r="M71" s="260">
        <v>433.68417299999999</v>
      </c>
      <c r="N71" s="261">
        <v>0</v>
      </c>
      <c r="O71" s="255">
        <v>1.6945000000000002E-2</v>
      </c>
      <c r="P71" s="162"/>
      <c r="Q71" s="162"/>
      <c r="R71" s="162"/>
      <c r="S71" s="162"/>
      <c r="T71" s="162"/>
      <c r="U71" s="162"/>
    </row>
    <row r="72" spans="2:21" s="242" customFormat="1" ht="15.75" hidden="1" customHeight="1">
      <c r="B72" s="870"/>
      <c r="C72" s="218"/>
      <c r="D72" s="174"/>
      <c r="E72" s="198"/>
      <c r="F72" s="197"/>
      <c r="G72" s="174"/>
      <c r="H72" s="198"/>
      <c r="I72" s="240"/>
      <c r="J72" s="174"/>
      <c r="K72" s="198"/>
      <c r="L72" s="197"/>
      <c r="M72" s="174"/>
      <c r="N72" s="198"/>
      <c r="O72" s="255"/>
      <c r="P72" s="162"/>
      <c r="Q72" s="162"/>
      <c r="R72" s="162"/>
      <c r="S72" s="162"/>
      <c r="T72" s="162"/>
      <c r="U72" s="162"/>
    </row>
    <row r="73" spans="2:21" s="200" customFormat="1" ht="15.75" customHeight="1">
      <c r="B73" s="870"/>
      <c r="C73" s="222" t="s">
        <v>486</v>
      </c>
      <c r="D73" s="243"/>
      <c r="E73" s="244"/>
      <c r="F73" s="245"/>
      <c r="G73" s="243"/>
      <c r="H73" s="246"/>
      <c r="I73" s="247"/>
      <c r="J73" s="243"/>
      <c r="K73" s="244"/>
      <c r="L73" s="245"/>
      <c r="M73" s="243"/>
      <c r="N73" s="244"/>
      <c r="O73" s="256"/>
      <c r="P73" s="162"/>
      <c r="Q73" s="162"/>
      <c r="R73" s="162"/>
      <c r="S73" s="162"/>
      <c r="T73" s="162"/>
      <c r="U73" s="162"/>
    </row>
    <row r="74" spans="2:21" s="200" customFormat="1" ht="19.5" customHeight="1" thickBot="1">
      <c r="B74" s="871"/>
      <c r="C74" s="231" t="s">
        <v>490</v>
      </c>
      <c r="D74" s="243"/>
      <c r="E74" s="244"/>
      <c r="F74" s="245"/>
      <c r="G74" s="243"/>
      <c r="H74" s="233"/>
      <c r="I74" s="236"/>
      <c r="J74" s="236"/>
      <c r="K74" s="248"/>
      <c r="L74" s="249"/>
      <c r="M74" s="236"/>
      <c r="N74" s="248"/>
      <c r="O74" s="237"/>
      <c r="P74" s="162"/>
      <c r="Q74" s="162"/>
      <c r="R74" s="162"/>
      <c r="S74" s="162"/>
      <c r="T74" s="162"/>
      <c r="U74" s="162"/>
    </row>
    <row r="75" spans="2:21" s="252" customFormat="1" ht="15" customHeight="1">
      <c r="B75" s="250"/>
      <c r="C75" s="238"/>
      <c r="D75" s="250" t="s">
        <v>465</v>
      </c>
      <c r="E75" s="238"/>
      <c r="F75" s="238"/>
      <c r="G75" s="238"/>
      <c r="H75" s="238"/>
      <c r="I75" s="251"/>
      <c r="J75" s="238"/>
      <c r="K75" s="238"/>
      <c r="L75" s="238"/>
      <c r="M75" s="238"/>
      <c r="N75" s="238"/>
      <c r="O75" s="238"/>
      <c r="P75" s="162"/>
      <c r="Q75" s="162"/>
      <c r="R75" s="162"/>
      <c r="S75" s="162"/>
      <c r="T75" s="162"/>
      <c r="U75" s="162"/>
    </row>
    <row r="76" spans="2:21" s="200" customFormat="1" ht="22.5">
      <c r="B76" s="253"/>
      <c r="D76" s="199"/>
      <c r="E76" s="199"/>
      <c r="F76" s="199"/>
      <c r="G76" s="199"/>
      <c r="H76" s="199"/>
      <c r="I76" s="254"/>
      <c r="J76" s="199"/>
      <c r="K76" s="199"/>
      <c r="L76" s="199"/>
      <c r="M76" s="199"/>
      <c r="N76" s="199"/>
      <c r="O76" s="199"/>
      <c r="P76" s="162"/>
      <c r="Q76" s="162"/>
      <c r="R76" s="162"/>
      <c r="S76" s="162"/>
      <c r="T76" s="162"/>
      <c r="U76" s="162"/>
    </row>
    <row r="77" spans="2:21" s="200" customFormat="1" ht="23.25" customHeight="1" thickBot="1">
      <c r="B77" s="253"/>
      <c r="D77" s="199"/>
      <c r="E77" s="199"/>
      <c r="F77" s="199"/>
      <c r="G77" s="199"/>
      <c r="H77" s="199"/>
      <c r="I77" s="254"/>
      <c r="J77" s="199"/>
      <c r="K77" s="199"/>
      <c r="L77" s="199"/>
      <c r="M77" s="199"/>
      <c r="N77" s="199"/>
      <c r="O77" s="199"/>
      <c r="P77" s="162"/>
      <c r="Q77" s="162"/>
      <c r="R77" s="162"/>
      <c r="S77" s="162"/>
      <c r="T77" s="162"/>
      <c r="U77" s="162"/>
    </row>
    <row r="78" spans="2:21" s="200" customFormat="1" ht="32.25" customHeight="1" thickBot="1">
      <c r="B78" s="161"/>
      <c r="C78" s="164"/>
      <c r="D78" s="876" t="s">
        <v>472</v>
      </c>
      <c r="E78" s="877"/>
      <c r="F78" s="877"/>
      <c r="G78" s="877"/>
      <c r="H78" s="877"/>
      <c r="I78" s="877"/>
      <c r="J78" s="877"/>
      <c r="K78" s="877"/>
      <c r="L78" s="877"/>
      <c r="M78" s="877"/>
      <c r="N78" s="877"/>
      <c r="O78" s="877"/>
      <c r="P78" s="162"/>
      <c r="Q78" s="162"/>
      <c r="R78" s="162"/>
      <c r="S78" s="162"/>
      <c r="T78" s="162"/>
      <c r="U78" s="162"/>
    </row>
    <row r="79" spans="2:21" s="200" customFormat="1" ht="32.25" customHeight="1" thickBot="1">
      <c r="B79" s="161"/>
      <c r="C79" s="164"/>
      <c r="D79" s="876" t="s">
        <v>12</v>
      </c>
      <c r="E79" s="877"/>
      <c r="F79" s="877"/>
      <c r="G79" s="877"/>
      <c r="H79" s="877"/>
      <c r="I79" s="878"/>
      <c r="J79" s="876" t="s">
        <v>13</v>
      </c>
      <c r="K79" s="877"/>
      <c r="L79" s="877"/>
      <c r="M79" s="877"/>
      <c r="N79" s="877"/>
      <c r="O79" s="878"/>
      <c r="P79" s="162"/>
      <c r="Q79" s="162"/>
      <c r="R79" s="162"/>
      <c r="S79" s="162"/>
      <c r="T79" s="162"/>
      <c r="U79" s="162"/>
    </row>
    <row r="80" spans="2:21" s="200" customFormat="1" ht="51" customHeight="1">
      <c r="B80" s="165"/>
      <c r="C80" s="164"/>
      <c r="D80" s="872" t="s">
        <v>442</v>
      </c>
      <c r="E80" s="891"/>
      <c r="F80" s="892" t="s">
        <v>443</v>
      </c>
      <c r="G80" s="887" t="s">
        <v>444</v>
      </c>
      <c r="H80" s="888"/>
      <c r="I80" s="889" t="s">
        <v>445</v>
      </c>
      <c r="J80" s="872" t="s">
        <v>442</v>
      </c>
      <c r="K80" s="891"/>
      <c r="L80" s="892" t="s">
        <v>443</v>
      </c>
      <c r="M80" s="887" t="s">
        <v>444</v>
      </c>
      <c r="N80" s="888"/>
      <c r="O80" s="889" t="s">
        <v>445</v>
      </c>
      <c r="P80" s="162"/>
      <c r="Q80" s="162"/>
      <c r="R80" s="162"/>
      <c r="S80" s="162"/>
      <c r="T80" s="162"/>
      <c r="U80" s="162"/>
    </row>
    <row r="81" spans="2:21" s="200" customFormat="1" ht="33" customHeight="1" thickBot="1">
      <c r="B81" s="239">
        <v>3</v>
      </c>
      <c r="C81" s="203" t="s">
        <v>11</v>
      </c>
      <c r="D81" s="204"/>
      <c r="E81" s="205" t="s">
        <v>473</v>
      </c>
      <c r="F81" s="893"/>
      <c r="G81" s="204"/>
      <c r="H81" s="205" t="s">
        <v>473</v>
      </c>
      <c r="I81" s="890"/>
      <c r="J81" s="204"/>
      <c r="K81" s="205" t="s">
        <v>473</v>
      </c>
      <c r="L81" s="893"/>
      <c r="M81" s="204"/>
      <c r="N81" s="205" t="s">
        <v>473</v>
      </c>
      <c r="O81" s="890"/>
      <c r="P81" s="162"/>
      <c r="Q81" s="162"/>
      <c r="R81" s="162"/>
      <c r="S81" s="162"/>
      <c r="T81" s="162"/>
      <c r="U81" s="162"/>
    </row>
    <row r="82" spans="2:21" s="200" customFormat="1" ht="15.75" customHeight="1">
      <c r="B82" s="869" t="s">
        <v>631</v>
      </c>
      <c r="C82" s="206" t="s">
        <v>474</v>
      </c>
      <c r="D82" s="260">
        <v>0</v>
      </c>
      <c r="E82" s="261">
        <v>0</v>
      </c>
      <c r="F82" s="349">
        <v>0</v>
      </c>
      <c r="G82" s="350">
        <v>0</v>
      </c>
      <c r="H82" s="351">
        <v>0</v>
      </c>
      <c r="I82" s="352">
        <v>0</v>
      </c>
      <c r="J82" s="260">
        <v>0</v>
      </c>
      <c r="K82" s="261">
        <v>0</v>
      </c>
      <c r="L82" s="349">
        <v>0</v>
      </c>
      <c r="M82" s="350">
        <v>0</v>
      </c>
      <c r="N82" s="351">
        <v>0</v>
      </c>
      <c r="O82" s="352">
        <v>0</v>
      </c>
      <c r="P82" s="162"/>
      <c r="Q82" s="162"/>
      <c r="R82" s="162"/>
      <c r="S82" s="162"/>
      <c r="T82" s="162"/>
      <c r="U82" s="162"/>
    </row>
    <row r="83" spans="2:21" s="200" customFormat="1" ht="15.75" customHeight="1">
      <c r="B83" s="870"/>
      <c r="C83" s="207" t="s">
        <v>452</v>
      </c>
      <c r="D83" s="260">
        <v>1225.334239</v>
      </c>
      <c r="E83" s="261">
        <v>0</v>
      </c>
      <c r="F83" s="262">
        <v>602.22619399999996</v>
      </c>
      <c r="G83" s="260">
        <v>257.50427100000002</v>
      </c>
      <c r="H83" s="261">
        <v>0</v>
      </c>
      <c r="I83" s="255">
        <v>1.1392359999999999</v>
      </c>
      <c r="J83" s="260">
        <v>1015.132798</v>
      </c>
      <c r="K83" s="261">
        <v>0</v>
      </c>
      <c r="L83" s="262">
        <v>569.60885800000005</v>
      </c>
      <c r="M83" s="260">
        <v>269.580848</v>
      </c>
      <c r="N83" s="261">
        <v>0</v>
      </c>
      <c r="O83" s="255">
        <v>1.3252250000000001</v>
      </c>
      <c r="P83" s="162"/>
      <c r="Q83" s="162"/>
      <c r="R83" s="162"/>
      <c r="S83" s="162"/>
      <c r="T83" s="162"/>
      <c r="U83" s="162"/>
    </row>
    <row r="84" spans="2:21" s="200" customFormat="1" ht="15.75" customHeight="1">
      <c r="B84" s="870"/>
      <c r="C84" s="208" t="s">
        <v>475</v>
      </c>
      <c r="D84" s="210">
        <v>4631.9386459999996</v>
      </c>
      <c r="E84" s="219">
        <v>31.538218000000001</v>
      </c>
      <c r="F84" s="353">
        <v>2162.3670320000001</v>
      </c>
      <c r="G84" s="210">
        <v>1218.628408</v>
      </c>
      <c r="H84" s="219">
        <v>7.5676410000000001</v>
      </c>
      <c r="I84" s="354">
        <v>18.583691000000002</v>
      </c>
      <c r="J84" s="210">
        <v>4995.2329559999998</v>
      </c>
      <c r="K84" s="219">
        <v>2.4858069999999999</v>
      </c>
      <c r="L84" s="353">
        <v>2436.8173569999999</v>
      </c>
      <c r="M84" s="210">
        <v>1287.4946729999999</v>
      </c>
      <c r="N84" s="219">
        <v>0.59587199999999996</v>
      </c>
      <c r="O84" s="354">
        <v>8.8110459999999993</v>
      </c>
      <c r="P84" s="162"/>
      <c r="Q84" s="162"/>
      <c r="R84" s="162"/>
      <c r="S84" s="162"/>
      <c r="T84" s="162"/>
      <c r="U84" s="162"/>
    </row>
    <row r="85" spans="2:21" s="200" customFormat="1" ht="15.75" customHeight="1">
      <c r="B85" s="870"/>
      <c r="C85" s="209" t="s">
        <v>476</v>
      </c>
      <c r="D85" s="210">
        <v>126.18685600000001</v>
      </c>
      <c r="E85" s="219">
        <v>0</v>
      </c>
      <c r="F85" s="353">
        <v>126.0859</v>
      </c>
      <c r="G85" s="210">
        <v>72.360830000000007</v>
      </c>
      <c r="H85" s="219">
        <v>0</v>
      </c>
      <c r="I85" s="354">
        <v>1.720764</v>
      </c>
      <c r="J85" s="210">
        <v>194.32568800000001</v>
      </c>
      <c r="K85" s="219">
        <v>0</v>
      </c>
      <c r="L85" s="353">
        <v>185.82968299999999</v>
      </c>
      <c r="M85" s="210">
        <v>105.47099</v>
      </c>
      <c r="N85" s="219">
        <v>0</v>
      </c>
      <c r="O85" s="354">
        <v>2.4088319999999999</v>
      </c>
      <c r="P85" s="162"/>
      <c r="Q85" s="162"/>
      <c r="R85" s="162"/>
      <c r="S85" s="162"/>
      <c r="T85" s="162"/>
      <c r="U85" s="162"/>
    </row>
    <row r="86" spans="2:21" s="200" customFormat="1" ht="15.75" customHeight="1">
      <c r="B86" s="870"/>
      <c r="C86" s="209" t="s">
        <v>477</v>
      </c>
      <c r="D86" s="210">
        <v>1.7066209999999999</v>
      </c>
      <c r="E86" s="219">
        <v>0</v>
      </c>
      <c r="F86" s="353">
        <v>0.978657</v>
      </c>
      <c r="G86" s="210">
        <v>0.73833400000000005</v>
      </c>
      <c r="H86" s="219">
        <v>0</v>
      </c>
      <c r="I86" s="354">
        <v>2.3040000000000001E-3</v>
      </c>
      <c r="J86" s="210">
        <v>4.8476460000000001</v>
      </c>
      <c r="K86" s="219">
        <v>0</v>
      </c>
      <c r="L86" s="353">
        <v>3.3653360000000001</v>
      </c>
      <c r="M86" s="210">
        <v>2.1015470000000001</v>
      </c>
      <c r="N86" s="219">
        <v>0</v>
      </c>
      <c r="O86" s="354">
        <v>5.6259999999999999E-3</v>
      </c>
      <c r="P86" s="162"/>
      <c r="Q86" s="162"/>
      <c r="R86" s="162"/>
      <c r="S86" s="162"/>
      <c r="T86" s="162"/>
      <c r="U86" s="162"/>
    </row>
    <row r="87" spans="2:21" s="200" customFormat="1" ht="15.75" customHeight="1">
      <c r="B87" s="870"/>
      <c r="C87" s="208" t="s">
        <v>455</v>
      </c>
      <c r="D87" s="210">
        <v>7.9206690000000002</v>
      </c>
      <c r="E87" s="219">
        <v>0.48502000000000001</v>
      </c>
      <c r="F87" s="353">
        <v>7.8565079999999998</v>
      </c>
      <c r="G87" s="210">
        <v>1.223206</v>
      </c>
      <c r="H87" s="219">
        <v>7.3958999999999997E-2</v>
      </c>
      <c r="I87" s="354">
        <v>0.373168</v>
      </c>
      <c r="J87" s="210">
        <v>8.1082029999999996</v>
      </c>
      <c r="K87" s="219">
        <v>0.48983700000000002</v>
      </c>
      <c r="L87" s="353">
        <v>8.0770440000000008</v>
      </c>
      <c r="M87" s="210">
        <v>1.3034399999999999</v>
      </c>
      <c r="N87" s="219">
        <v>7.7494999999999994E-2</v>
      </c>
      <c r="O87" s="354">
        <v>0.37238900000000003</v>
      </c>
      <c r="P87" s="162"/>
      <c r="Q87" s="162"/>
      <c r="R87" s="162"/>
      <c r="S87" s="162"/>
      <c r="T87" s="162"/>
      <c r="U87" s="162"/>
    </row>
    <row r="88" spans="2:21" s="200" customFormat="1" ht="15.75" customHeight="1">
      <c r="B88" s="870"/>
      <c r="C88" s="213" t="s">
        <v>478</v>
      </c>
      <c r="D88" s="210">
        <v>6.3993909999999996</v>
      </c>
      <c r="E88" s="219">
        <v>0.192472</v>
      </c>
      <c r="F88" s="353">
        <v>6.3993909999999996</v>
      </c>
      <c r="G88" s="210">
        <v>1.0218130000000001</v>
      </c>
      <c r="H88" s="219">
        <v>5.3525000000000003E-2</v>
      </c>
      <c r="I88" s="354">
        <v>0.10856300000000001</v>
      </c>
      <c r="J88" s="210">
        <v>7.2165249999999999</v>
      </c>
      <c r="K88" s="219">
        <v>0.192472</v>
      </c>
      <c r="L88" s="353">
        <v>7.2165249999999999</v>
      </c>
      <c r="M88" s="210">
        <v>1.110697</v>
      </c>
      <c r="N88" s="219">
        <v>5.3525000000000003E-2</v>
      </c>
      <c r="O88" s="354">
        <v>0.108413</v>
      </c>
      <c r="P88" s="162"/>
      <c r="Q88" s="162"/>
      <c r="R88" s="162"/>
      <c r="S88" s="162"/>
      <c r="T88" s="162"/>
      <c r="U88" s="162"/>
    </row>
    <row r="89" spans="2:21" s="200" customFormat="1" ht="15.75" customHeight="1">
      <c r="B89" s="870"/>
      <c r="C89" s="214" t="s">
        <v>479</v>
      </c>
      <c r="D89" s="210">
        <v>0</v>
      </c>
      <c r="E89" s="219">
        <v>0</v>
      </c>
      <c r="F89" s="353">
        <v>0</v>
      </c>
      <c r="G89" s="210">
        <v>0</v>
      </c>
      <c r="H89" s="219">
        <v>0</v>
      </c>
      <c r="I89" s="354">
        <v>0</v>
      </c>
      <c r="J89" s="210">
        <v>0</v>
      </c>
      <c r="K89" s="219">
        <v>0</v>
      </c>
      <c r="L89" s="353">
        <v>0</v>
      </c>
      <c r="M89" s="210">
        <v>0</v>
      </c>
      <c r="N89" s="219">
        <v>0</v>
      </c>
      <c r="O89" s="354">
        <v>0</v>
      </c>
      <c r="P89" s="162"/>
      <c r="Q89" s="162"/>
      <c r="R89" s="162"/>
      <c r="S89" s="162"/>
      <c r="T89" s="162"/>
      <c r="U89" s="162"/>
    </row>
    <row r="90" spans="2:21" s="200" customFormat="1" ht="15.75" customHeight="1">
      <c r="B90" s="870"/>
      <c r="C90" s="214" t="s">
        <v>480</v>
      </c>
      <c r="D90" s="260">
        <v>6.3993909999999996</v>
      </c>
      <c r="E90" s="261">
        <v>0.192472</v>
      </c>
      <c r="F90" s="262">
        <v>6.3993909999999996</v>
      </c>
      <c r="G90" s="260">
        <v>1.0218130000000001</v>
      </c>
      <c r="H90" s="261">
        <v>5.3525000000000003E-2</v>
      </c>
      <c r="I90" s="255">
        <v>0.10856300000000001</v>
      </c>
      <c r="J90" s="260">
        <v>7.2165249999999999</v>
      </c>
      <c r="K90" s="261">
        <v>0.192472</v>
      </c>
      <c r="L90" s="262">
        <v>7.2165249999999999</v>
      </c>
      <c r="M90" s="260">
        <v>1.110697</v>
      </c>
      <c r="N90" s="261">
        <v>5.3525000000000003E-2</v>
      </c>
      <c r="O90" s="255">
        <v>0.108413</v>
      </c>
      <c r="P90" s="162"/>
      <c r="Q90" s="162"/>
      <c r="R90" s="162"/>
      <c r="S90" s="162"/>
      <c r="T90" s="162"/>
      <c r="U90" s="162"/>
    </row>
    <row r="91" spans="2:21" s="200" customFormat="1" ht="15.75" customHeight="1">
      <c r="B91" s="870"/>
      <c r="C91" s="213" t="s">
        <v>481</v>
      </c>
      <c r="D91" s="260">
        <v>0</v>
      </c>
      <c r="E91" s="261">
        <v>0</v>
      </c>
      <c r="F91" s="262">
        <v>0</v>
      </c>
      <c r="G91" s="260">
        <v>0</v>
      </c>
      <c r="H91" s="261">
        <v>0</v>
      </c>
      <c r="I91" s="255">
        <v>0</v>
      </c>
      <c r="J91" s="260">
        <v>0</v>
      </c>
      <c r="K91" s="261">
        <v>0</v>
      </c>
      <c r="L91" s="262">
        <v>0</v>
      </c>
      <c r="M91" s="260">
        <v>0</v>
      </c>
      <c r="N91" s="261">
        <v>0</v>
      </c>
      <c r="O91" s="255">
        <v>0</v>
      </c>
      <c r="P91" s="162"/>
      <c r="Q91" s="162"/>
      <c r="R91" s="162"/>
      <c r="S91" s="162"/>
      <c r="T91" s="162"/>
      <c r="U91" s="162"/>
    </row>
    <row r="92" spans="2:21" s="200" customFormat="1" ht="15.75" customHeight="1">
      <c r="B92" s="870"/>
      <c r="C92" s="213" t="s">
        <v>482</v>
      </c>
      <c r="D92" s="260">
        <v>1.5212779999999999</v>
      </c>
      <c r="E92" s="261">
        <v>0.29254799999999997</v>
      </c>
      <c r="F92" s="262">
        <v>1.457117</v>
      </c>
      <c r="G92" s="260">
        <v>0.20139299999999999</v>
      </c>
      <c r="H92" s="261">
        <v>2.0434000000000001E-2</v>
      </c>
      <c r="I92" s="255">
        <v>0.26460499999999998</v>
      </c>
      <c r="J92" s="260">
        <v>0.89167799999999997</v>
      </c>
      <c r="K92" s="261">
        <v>0.29736499999999999</v>
      </c>
      <c r="L92" s="262">
        <v>0.86051900000000003</v>
      </c>
      <c r="M92" s="260">
        <v>0.192743</v>
      </c>
      <c r="N92" s="261">
        <v>2.3970000000000002E-2</v>
      </c>
      <c r="O92" s="255">
        <v>0.26397599999999999</v>
      </c>
      <c r="P92" s="162"/>
      <c r="Q92" s="162"/>
      <c r="R92" s="162"/>
      <c r="S92" s="162"/>
      <c r="T92" s="162"/>
      <c r="U92" s="162"/>
    </row>
    <row r="93" spans="2:21" s="200" customFormat="1" ht="15.75" customHeight="1">
      <c r="B93" s="870"/>
      <c r="C93" s="214" t="s">
        <v>483</v>
      </c>
      <c r="D93" s="260">
        <v>1.0009000000000001E-2</v>
      </c>
      <c r="E93" s="261">
        <v>1.0009000000000001E-2</v>
      </c>
      <c r="F93" s="262">
        <v>1.0009000000000001E-2</v>
      </c>
      <c r="G93" s="260">
        <v>1.4009999999999999E-3</v>
      </c>
      <c r="H93" s="261">
        <v>1.4009999999999999E-3</v>
      </c>
      <c r="I93" s="255">
        <v>8.3829999999999998E-3</v>
      </c>
      <c r="J93" s="260">
        <v>1.0009000000000001E-2</v>
      </c>
      <c r="K93" s="261">
        <v>1.0009000000000001E-2</v>
      </c>
      <c r="L93" s="262">
        <v>1.0009000000000001E-2</v>
      </c>
      <c r="M93" s="260">
        <v>1.4009999999999999E-3</v>
      </c>
      <c r="N93" s="261">
        <v>1.4009999999999999E-3</v>
      </c>
      <c r="O93" s="255">
        <v>8.3260000000000001E-3</v>
      </c>
      <c r="P93" s="162"/>
      <c r="Q93" s="162"/>
      <c r="R93" s="162"/>
      <c r="S93" s="162"/>
      <c r="T93" s="162"/>
      <c r="U93" s="162"/>
    </row>
    <row r="94" spans="2:21" s="200" customFormat="1" ht="15.75" customHeight="1">
      <c r="B94" s="870"/>
      <c r="C94" s="215" t="s">
        <v>484</v>
      </c>
      <c r="D94" s="260">
        <v>1.511269</v>
      </c>
      <c r="E94" s="261">
        <v>0.28253899999999998</v>
      </c>
      <c r="F94" s="262">
        <v>1.4471080000000001</v>
      </c>
      <c r="G94" s="260">
        <v>0.199992</v>
      </c>
      <c r="H94" s="261">
        <v>1.9033000000000001E-2</v>
      </c>
      <c r="I94" s="255">
        <v>0.25622200000000001</v>
      </c>
      <c r="J94" s="260">
        <v>0.88166900000000004</v>
      </c>
      <c r="K94" s="261">
        <v>0.287356</v>
      </c>
      <c r="L94" s="262">
        <v>0.85050999999999999</v>
      </c>
      <c r="M94" s="260">
        <v>0.19134200000000001</v>
      </c>
      <c r="N94" s="261">
        <v>2.2568999999999999E-2</v>
      </c>
      <c r="O94" s="255">
        <v>0.25564999999999999</v>
      </c>
      <c r="P94" s="162"/>
      <c r="Q94" s="162"/>
      <c r="R94" s="162"/>
      <c r="S94" s="162"/>
      <c r="T94" s="162"/>
      <c r="U94" s="162"/>
    </row>
    <row r="95" spans="2:21" s="200" customFormat="1" ht="15.75" customHeight="1">
      <c r="B95" s="870"/>
      <c r="C95" s="208" t="s">
        <v>462</v>
      </c>
      <c r="D95" s="260">
        <v>0</v>
      </c>
      <c r="E95" s="261">
        <v>0</v>
      </c>
      <c r="F95" s="262">
        <v>0</v>
      </c>
      <c r="G95" s="260">
        <v>0</v>
      </c>
      <c r="H95" s="261">
        <v>0</v>
      </c>
      <c r="I95" s="255">
        <v>0</v>
      </c>
      <c r="J95" s="260">
        <v>0</v>
      </c>
      <c r="K95" s="261">
        <v>0</v>
      </c>
      <c r="L95" s="262">
        <v>0</v>
      </c>
      <c r="M95" s="260">
        <v>0</v>
      </c>
      <c r="N95" s="261">
        <v>0</v>
      </c>
      <c r="O95" s="255">
        <v>0</v>
      </c>
      <c r="P95" s="162"/>
      <c r="Q95" s="162"/>
      <c r="R95" s="162"/>
      <c r="S95" s="162"/>
      <c r="T95" s="162"/>
      <c r="U95" s="162"/>
    </row>
    <row r="96" spans="2:21" s="242" customFormat="1" ht="14.25" hidden="1">
      <c r="B96" s="870"/>
      <c r="C96" s="218"/>
      <c r="D96" s="174"/>
      <c r="E96" s="198"/>
      <c r="F96" s="197"/>
      <c r="G96" s="174"/>
      <c r="H96" s="198"/>
      <c r="I96" s="240"/>
      <c r="J96" s="174"/>
      <c r="K96" s="198"/>
      <c r="L96" s="197"/>
      <c r="M96" s="174"/>
      <c r="N96" s="198"/>
      <c r="O96" s="255"/>
      <c r="P96" s="162"/>
      <c r="Q96" s="162"/>
      <c r="R96" s="162"/>
      <c r="S96" s="162"/>
      <c r="T96" s="162"/>
      <c r="U96" s="162"/>
    </row>
    <row r="97" spans="2:21" s="200" customFormat="1" ht="15.75" customHeight="1">
      <c r="B97" s="870"/>
      <c r="C97" s="222" t="s">
        <v>486</v>
      </c>
      <c r="D97" s="243"/>
      <c r="E97" s="244"/>
      <c r="F97" s="245"/>
      <c r="G97" s="243"/>
      <c r="H97" s="246"/>
      <c r="I97" s="247"/>
      <c r="J97" s="243"/>
      <c r="K97" s="244"/>
      <c r="L97" s="245"/>
      <c r="M97" s="243"/>
      <c r="N97" s="244"/>
      <c r="O97" s="256"/>
      <c r="P97" s="162"/>
      <c r="Q97" s="162"/>
      <c r="R97" s="162"/>
      <c r="S97" s="162"/>
      <c r="T97" s="162"/>
      <c r="U97" s="162"/>
    </row>
    <row r="98" spans="2:21" s="200" customFormat="1" ht="19.5" customHeight="1" thickBot="1">
      <c r="B98" s="871"/>
      <c r="C98" s="231" t="s">
        <v>490</v>
      </c>
      <c r="D98" s="257"/>
      <c r="E98" s="258"/>
      <c r="F98" s="259"/>
      <c r="G98" s="257"/>
      <c r="H98" s="233"/>
      <c r="I98" s="236"/>
      <c r="J98" s="236"/>
      <c r="K98" s="248"/>
      <c r="L98" s="249"/>
      <c r="M98" s="236"/>
      <c r="N98" s="248"/>
      <c r="O98" s="237"/>
      <c r="P98" s="162"/>
      <c r="Q98" s="162"/>
      <c r="R98" s="162"/>
      <c r="S98" s="162"/>
      <c r="T98" s="162"/>
      <c r="U98" s="162"/>
    </row>
    <row r="99" spans="2:21" s="252" customFormat="1" ht="14.25">
      <c r="B99" s="250"/>
      <c r="C99" s="238"/>
      <c r="D99" s="250" t="s">
        <v>465</v>
      </c>
      <c r="E99" s="238"/>
      <c r="F99" s="238"/>
      <c r="G99" s="238"/>
      <c r="H99" s="238"/>
      <c r="I99" s="251"/>
      <c r="J99" s="238"/>
      <c r="K99" s="238"/>
      <c r="L99" s="238"/>
      <c r="M99" s="238"/>
      <c r="N99" s="238"/>
      <c r="O99" s="238"/>
      <c r="P99" s="162"/>
      <c r="Q99" s="162"/>
      <c r="R99" s="162"/>
      <c r="S99" s="162"/>
      <c r="T99" s="162"/>
      <c r="U99" s="162"/>
    </row>
    <row r="100" spans="2:21" s="200" customFormat="1" ht="22.5">
      <c r="B100" s="253"/>
      <c r="D100" s="199"/>
      <c r="E100" s="199"/>
      <c r="F100" s="199"/>
      <c r="G100" s="199"/>
      <c r="H100" s="199"/>
      <c r="I100" s="254"/>
      <c r="J100" s="199"/>
      <c r="K100" s="199"/>
      <c r="L100" s="199"/>
      <c r="M100" s="199"/>
      <c r="N100" s="199"/>
      <c r="O100" s="199"/>
      <c r="P100" s="162"/>
      <c r="Q100" s="162"/>
      <c r="R100" s="162"/>
      <c r="S100" s="162"/>
      <c r="T100" s="162"/>
      <c r="U100" s="162"/>
    </row>
    <row r="101" spans="2:21" s="200" customFormat="1" ht="23.25" customHeight="1" thickBot="1">
      <c r="B101" s="253"/>
      <c r="D101" s="199"/>
      <c r="E101" s="199"/>
      <c r="F101" s="199"/>
      <c r="G101" s="199"/>
      <c r="H101" s="199"/>
      <c r="I101" s="254"/>
      <c r="J101" s="199"/>
      <c r="K101" s="199"/>
      <c r="L101" s="199"/>
      <c r="M101" s="199"/>
      <c r="N101" s="199"/>
      <c r="O101" s="199"/>
      <c r="P101" s="162"/>
      <c r="Q101" s="162"/>
      <c r="R101" s="162"/>
      <c r="S101" s="162"/>
      <c r="T101" s="162"/>
      <c r="U101" s="162"/>
    </row>
    <row r="102" spans="2:21" s="200" customFormat="1" ht="32.25" customHeight="1" thickBot="1">
      <c r="B102" s="161"/>
      <c r="C102" s="164"/>
      <c r="D102" s="876" t="s">
        <v>472</v>
      </c>
      <c r="E102" s="877"/>
      <c r="F102" s="877"/>
      <c r="G102" s="877"/>
      <c r="H102" s="877"/>
      <c r="I102" s="877"/>
      <c r="J102" s="877"/>
      <c r="K102" s="877"/>
      <c r="L102" s="877"/>
      <c r="M102" s="877"/>
      <c r="N102" s="877"/>
      <c r="O102" s="877"/>
      <c r="P102" s="162"/>
      <c r="Q102" s="162"/>
      <c r="R102" s="162"/>
      <c r="S102" s="162"/>
      <c r="T102" s="162"/>
      <c r="U102" s="162"/>
    </row>
    <row r="103" spans="2:21" s="200" customFormat="1" ht="32.25" customHeight="1" thickBot="1">
      <c r="B103" s="161"/>
      <c r="C103" s="164"/>
      <c r="D103" s="876" t="s">
        <v>12</v>
      </c>
      <c r="E103" s="877"/>
      <c r="F103" s="877"/>
      <c r="G103" s="877"/>
      <c r="H103" s="877"/>
      <c r="I103" s="878"/>
      <c r="J103" s="876" t="s">
        <v>13</v>
      </c>
      <c r="K103" s="877"/>
      <c r="L103" s="877"/>
      <c r="M103" s="877"/>
      <c r="N103" s="877"/>
      <c r="O103" s="878"/>
      <c r="P103" s="162"/>
      <c r="Q103" s="162"/>
      <c r="R103" s="162"/>
      <c r="S103" s="162"/>
      <c r="T103" s="162"/>
      <c r="U103" s="162"/>
    </row>
    <row r="104" spans="2:21" s="200" customFormat="1" ht="51" customHeight="1">
      <c r="B104" s="165"/>
      <c r="C104" s="164"/>
      <c r="D104" s="872" t="s">
        <v>442</v>
      </c>
      <c r="E104" s="891"/>
      <c r="F104" s="892" t="s">
        <v>443</v>
      </c>
      <c r="G104" s="887" t="s">
        <v>444</v>
      </c>
      <c r="H104" s="888"/>
      <c r="I104" s="889" t="s">
        <v>445</v>
      </c>
      <c r="J104" s="872" t="s">
        <v>442</v>
      </c>
      <c r="K104" s="891"/>
      <c r="L104" s="892" t="s">
        <v>443</v>
      </c>
      <c r="M104" s="887" t="s">
        <v>444</v>
      </c>
      <c r="N104" s="888"/>
      <c r="O104" s="889" t="s">
        <v>445</v>
      </c>
      <c r="P104" s="162"/>
      <c r="Q104" s="162"/>
      <c r="R104" s="162"/>
      <c r="S104" s="162"/>
      <c r="T104" s="162"/>
      <c r="U104" s="162"/>
    </row>
    <row r="105" spans="2:21" s="200" customFormat="1" ht="33" customHeight="1" thickBot="1">
      <c r="B105" s="239">
        <v>4</v>
      </c>
      <c r="C105" s="203" t="s">
        <v>11</v>
      </c>
      <c r="D105" s="204"/>
      <c r="E105" s="205" t="s">
        <v>473</v>
      </c>
      <c r="F105" s="893"/>
      <c r="G105" s="204"/>
      <c r="H105" s="205" t="s">
        <v>473</v>
      </c>
      <c r="I105" s="890"/>
      <c r="J105" s="204"/>
      <c r="K105" s="205" t="s">
        <v>473</v>
      </c>
      <c r="L105" s="893"/>
      <c r="M105" s="204"/>
      <c r="N105" s="205" t="s">
        <v>473</v>
      </c>
      <c r="O105" s="890"/>
      <c r="P105" s="162"/>
      <c r="Q105" s="162"/>
      <c r="R105" s="162"/>
      <c r="S105" s="162"/>
      <c r="T105" s="162"/>
      <c r="U105" s="162"/>
    </row>
    <row r="106" spans="2:21" s="200" customFormat="1" ht="15.75" customHeight="1">
      <c r="B106" s="869" t="s">
        <v>632</v>
      </c>
      <c r="C106" s="206" t="s">
        <v>474</v>
      </c>
      <c r="D106" s="260">
        <v>0</v>
      </c>
      <c r="E106" s="261">
        <v>0</v>
      </c>
      <c r="F106" s="349">
        <v>0</v>
      </c>
      <c r="G106" s="350">
        <v>0</v>
      </c>
      <c r="H106" s="351">
        <v>0</v>
      </c>
      <c r="I106" s="352">
        <v>0</v>
      </c>
      <c r="J106" s="260">
        <v>0</v>
      </c>
      <c r="K106" s="261">
        <v>0</v>
      </c>
      <c r="L106" s="349">
        <v>0</v>
      </c>
      <c r="M106" s="350">
        <v>0</v>
      </c>
      <c r="N106" s="351">
        <v>0</v>
      </c>
      <c r="O106" s="351">
        <v>0</v>
      </c>
      <c r="P106" s="162"/>
      <c r="Q106" s="162"/>
      <c r="R106" s="162"/>
      <c r="S106" s="162"/>
      <c r="T106" s="162"/>
      <c r="U106" s="162"/>
    </row>
    <row r="107" spans="2:21" s="200" customFormat="1" ht="15.75" customHeight="1">
      <c r="B107" s="870"/>
      <c r="C107" s="207" t="s">
        <v>452</v>
      </c>
      <c r="D107" s="210">
        <v>5669.1075559999999</v>
      </c>
      <c r="E107" s="219">
        <v>0</v>
      </c>
      <c r="F107" s="353">
        <v>3513.3975599999999</v>
      </c>
      <c r="G107" s="210">
        <v>543.06952000000001</v>
      </c>
      <c r="H107" s="219">
        <v>0</v>
      </c>
      <c r="I107" s="354">
        <v>3.2471800000000002</v>
      </c>
      <c r="J107" s="210">
        <v>5540.2680620000001</v>
      </c>
      <c r="K107" s="219">
        <v>0</v>
      </c>
      <c r="L107" s="353">
        <v>3395.579639</v>
      </c>
      <c r="M107" s="210">
        <v>584.95155199999999</v>
      </c>
      <c r="N107" s="219">
        <v>0</v>
      </c>
      <c r="O107" s="219">
        <v>4.1308720000000001</v>
      </c>
      <c r="P107" s="162"/>
      <c r="Q107" s="162"/>
      <c r="R107" s="162"/>
      <c r="S107" s="162"/>
      <c r="T107" s="162"/>
      <c r="U107" s="162"/>
    </row>
    <row r="108" spans="2:21" s="200" customFormat="1" ht="15.75" customHeight="1">
      <c r="B108" s="870"/>
      <c r="C108" s="208" t="s">
        <v>475</v>
      </c>
      <c r="D108" s="210">
        <v>7604.0688700000001</v>
      </c>
      <c r="E108" s="219">
        <v>89.358806999999999</v>
      </c>
      <c r="F108" s="353">
        <v>2790.7641480000002</v>
      </c>
      <c r="G108" s="210">
        <v>1179.613296</v>
      </c>
      <c r="H108" s="219">
        <v>21.438793</v>
      </c>
      <c r="I108" s="354">
        <v>24.152042999999999</v>
      </c>
      <c r="J108" s="210">
        <v>8063.9713830000001</v>
      </c>
      <c r="K108" s="219">
        <v>56.976520999999998</v>
      </c>
      <c r="L108" s="353">
        <v>2817.5111860000002</v>
      </c>
      <c r="M108" s="210">
        <v>1294.0087860000001</v>
      </c>
      <c r="N108" s="219">
        <v>13.665526</v>
      </c>
      <c r="O108" s="219">
        <v>20.531191</v>
      </c>
      <c r="P108" s="162"/>
      <c r="Q108" s="162"/>
      <c r="R108" s="162"/>
      <c r="S108" s="162"/>
      <c r="T108" s="162"/>
      <c r="U108" s="162"/>
    </row>
    <row r="109" spans="2:21" s="200" customFormat="1" ht="15.75" customHeight="1">
      <c r="B109" s="870"/>
      <c r="C109" s="209" t="s">
        <v>476</v>
      </c>
      <c r="D109" s="210">
        <v>457.82496300000003</v>
      </c>
      <c r="E109" s="219">
        <v>0</v>
      </c>
      <c r="F109" s="353">
        <v>416.84472099999999</v>
      </c>
      <c r="G109" s="210">
        <v>186.86530400000001</v>
      </c>
      <c r="H109" s="219">
        <v>0</v>
      </c>
      <c r="I109" s="354">
        <v>12.682197</v>
      </c>
      <c r="J109" s="210">
        <v>297.70698800000002</v>
      </c>
      <c r="K109" s="219">
        <v>0</v>
      </c>
      <c r="L109" s="353">
        <v>285.833325</v>
      </c>
      <c r="M109" s="210">
        <v>137.89362299999999</v>
      </c>
      <c r="N109" s="219">
        <v>0</v>
      </c>
      <c r="O109" s="219">
        <v>4.2849839999999997</v>
      </c>
      <c r="P109" s="162"/>
      <c r="Q109" s="162"/>
      <c r="R109" s="162"/>
      <c r="S109" s="162"/>
      <c r="T109" s="162"/>
      <c r="U109" s="162"/>
    </row>
    <row r="110" spans="2:21" s="200" customFormat="1" ht="15.75" customHeight="1">
      <c r="B110" s="870"/>
      <c r="C110" s="209" t="s">
        <v>477</v>
      </c>
      <c r="D110" s="210">
        <v>8.1127289999999999</v>
      </c>
      <c r="E110" s="219">
        <v>0</v>
      </c>
      <c r="F110" s="353">
        <v>4.6562070000000002</v>
      </c>
      <c r="G110" s="210">
        <v>4.6158029999999997</v>
      </c>
      <c r="H110" s="219">
        <v>0</v>
      </c>
      <c r="I110" s="354">
        <v>2.2293E-2</v>
      </c>
      <c r="J110" s="210">
        <v>8.5368980000000008</v>
      </c>
      <c r="K110" s="219">
        <v>0</v>
      </c>
      <c r="L110" s="353">
        <v>4.7462200000000001</v>
      </c>
      <c r="M110" s="210">
        <v>5.3754150000000003</v>
      </c>
      <c r="N110" s="219">
        <v>0</v>
      </c>
      <c r="O110" s="219">
        <v>2.0013E-2</v>
      </c>
      <c r="P110" s="162"/>
      <c r="Q110" s="162"/>
      <c r="R110" s="162"/>
      <c r="S110" s="162"/>
      <c r="T110" s="162"/>
      <c r="U110" s="162"/>
    </row>
    <row r="111" spans="2:21" s="200" customFormat="1" ht="15.75" customHeight="1">
      <c r="B111" s="870"/>
      <c r="C111" s="208" t="s">
        <v>455</v>
      </c>
      <c r="D111" s="210">
        <v>21.408944000000002</v>
      </c>
      <c r="E111" s="219">
        <v>0.88068400000000002</v>
      </c>
      <c r="F111" s="353">
        <v>21.087368999999999</v>
      </c>
      <c r="G111" s="210">
        <v>3.5044170000000001</v>
      </c>
      <c r="H111" s="219">
        <v>0.16641800000000001</v>
      </c>
      <c r="I111" s="354">
        <v>0.484599</v>
      </c>
      <c r="J111" s="210">
        <v>22.158816999999999</v>
      </c>
      <c r="K111" s="219">
        <v>0.903111</v>
      </c>
      <c r="L111" s="353">
        <v>21.824694999999998</v>
      </c>
      <c r="M111" s="210">
        <v>4.2840639999999999</v>
      </c>
      <c r="N111" s="219">
        <v>0.17016700000000001</v>
      </c>
      <c r="O111" s="219">
        <v>0.47631400000000002</v>
      </c>
      <c r="P111" s="162"/>
      <c r="Q111" s="162"/>
      <c r="R111" s="162"/>
      <c r="S111" s="162"/>
      <c r="T111" s="162"/>
      <c r="U111" s="162"/>
    </row>
    <row r="112" spans="2:21" s="200" customFormat="1" ht="15.75" customHeight="1">
      <c r="B112" s="870"/>
      <c r="C112" s="213" t="s">
        <v>478</v>
      </c>
      <c r="D112" s="210">
        <v>19.113810000000001</v>
      </c>
      <c r="E112" s="219">
        <v>0.250726</v>
      </c>
      <c r="F112" s="353">
        <v>19.053197999999998</v>
      </c>
      <c r="G112" s="210">
        <v>3.1337280000000001</v>
      </c>
      <c r="H112" s="219">
        <v>0.101076</v>
      </c>
      <c r="I112" s="354">
        <v>9.7519999999999996E-2</v>
      </c>
      <c r="J112" s="210">
        <v>19.826443999999999</v>
      </c>
      <c r="K112" s="219">
        <v>0.33635399999999999</v>
      </c>
      <c r="L112" s="353">
        <v>19.826443999999999</v>
      </c>
      <c r="M112" s="210">
        <v>3.9140069999999998</v>
      </c>
      <c r="N112" s="219">
        <v>0.110537</v>
      </c>
      <c r="O112" s="219">
        <v>0.132826</v>
      </c>
      <c r="P112" s="162"/>
      <c r="Q112" s="162"/>
      <c r="R112" s="162"/>
      <c r="S112" s="162"/>
      <c r="T112" s="162"/>
      <c r="U112" s="162"/>
    </row>
    <row r="113" spans="2:21" s="200" customFormat="1" ht="15.75" customHeight="1">
      <c r="B113" s="870"/>
      <c r="C113" s="214" t="s">
        <v>479</v>
      </c>
      <c r="D113" s="260">
        <v>0</v>
      </c>
      <c r="E113" s="261">
        <v>0</v>
      </c>
      <c r="F113" s="262">
        <v>0</v>
      </c>
      <c r="G113" s="260">
        <v>0</v>
      </c>
      <c r="H113" s="261">
        <v>0</v>
      </c>
      <c r="I113" s="255">
        <v>0</v>
      </c>
      <c r="J113" s="260">
        <v>0</v>
      </c>
      <c r="K113" s="261">
        <v>0</v>
      </c>
      <c r="L113" s="262">
        <v>0</v>
      </c>
      <c r="M113" s="260">
        <v>0</v>
      </c>
      <c r="N113" s="261">
        <v>0</v>
      </c>
      <c r="O113" s="261">
        <v>0</v>
      </c>
      <c r="P113" s="162"/>
      <c r="Q113" s="162"/>
      <c r="R113" s="162"/>
      <c r="S113" s="162"/>
      <c r="T113" s="162"/>
      <c r="U113" s="162"/>
    </row>
    <row r="114" spans="2:21" s="200" customFormat="1" ht="15.75" customHeight="1">
      <c r="B114" s="870"/>
      <c r="C114" s="214" t="s">
        <v>480</v>
      </c>
      <c r="D114" s="260">
        <v>19.113810000000001</v>
      </c>
      <c r="E114" s="261">
        <v>0.250726</v>
      </c>
      <c r="F114" s="262">
        <v>19.053197999999998</v>
      </c>
      <c r="G114" s="260">
        <v>3.1337280000000001</v>
      </c>
      <c r="H114" s="261">
        <v>0.101076</v>
      </c>
      <c r="I114" s="255">
        <v>9.7519999999999996E-2</v>
      </c>
      <c r="J114" s="260">
        <v>19.826443999999999</v>
      </c>
      <c r="K114" s="261">
        <v>0.33635399999999999</v>
      </c>
      <c r="L114" s="262">
        <v>19.826443999999999</v>
      </c>
      <c r="M114" s="260">
        <v>3.9140069999999998</v>
      </c>
      <c r="N114" s="261">
        <v>0.110537</v>
      </c>
      <c r="O114" s="261">
        <v>0.132826</v>
      </c>
      <c r="P114" s="162"/>
      <c r="Q114" s="162"/>
      <c r="R114" s="162"/>
      <c r="S114" s="162"/>
      <c r="T114" s="162"/>
      <c r="U114" s="162"/>
    </row>
    <row r="115" spans="2:21" s="200" customFormat="1" ht="15.75" customHeight="1">
      <c r="B115" s="870"/>
      <c r="C115" s="213" t="s">
        <v>481</v>
      </c>
      <c r="D115" s="260">
        <v>0</v>
      </c>
      <c r="E115" s="261">
        <v>0</v>
      </c>
      <c r="F115" s="262">
        <v>0</v>
      </c>
      <c r="G115" s="260">
        <v>0</v>
      </c>
      <c r="H115" s="261">
        <v>0</v>
      </c>
      <c r="I115" s="255">
        <v>0</v>
      </c>
      <c r="J115" s="260">
        <v>0</v>
      </c>
      <c r="K115" s="261">
        <v>0</v>
      </c>
      <c r="L115" s="262">
        <v>0</v>
      </c>
      <c r="M115" s="260">
        <v>0</v>
      </c>
      <c r="N115" s="261">
        <v>0</v>
      </c>
      <c r="O115" s="261">
        <v>0</v>
      </c>
      <c r="P115" s="162"/>
      <c r="Q115" s="162"/>
      <c r="R115" s="162"/>
      <c r="S115" s="162"/>
      <c r="T115" s="162"/>
      <c r="U115" s="162"/>
    </row>
    <row r="116" spans="2:21" s="200" customFormat="1" ht="15.75" customHeight="1">
      <c r="B116" s="870"/>
      <c r="C116" s="213" t="s">
        <v>482</v>
      </c>
      <c r="D116" s="260">
        <v>2.295134</v>
      </c>
      <c r="E116" s="261">
        <v>0.62995800000000002</v>
      </c>
      <c r="F116" s="262">
        <v>2.0341710000000002</v>
      </c>
      <c r="G116" s="260">
        <v>0.37068899999999999</v>
      </c>
      <c r="H116" s="261">
        <v>6.5341999999999997E-2</v>
      </c>
      <c r="I116" s="255">
        <v>0.38707900000000001</v>
      </c>
      <c r="J116" s="260">
        <v>2.332373</v>
      </c>
      <c r="K116" s="261">
        <v>0.56675699999999996</v>
      </c>
      <c r="L116" s="262">
        <v>1.998251</v>
      </c>
      <c r="M116" s="260">
        <v>0.37005700000000002</v>
      </c>
      <c r="N116" s="261">
        <v>5.9630000000000002E-2</v>
      </c>
      <c r="O116" s="261">
        <v>0.34348800000000002</v>
      </c>
      <c r="P116" s="162"/>
      <c r="Q116" s="162"/>
      <c r="R116" s="162"/>
      <c r="S116" s="162"/>
      <c r="T116" s="162"/>
      <c r="U116" s="162"/>
    </row>
    <row r="117" spans="2:21" s="200" customFormat="1" ht="15.75" customHeight="1">
      <c r="B117" s="870"/>
      <c r="C117" s="214" t="s">
        <v>483</v>
      </c>
      <c r="D117" s="260">
        <v>0</v>
      </c>
      <c r="E117" s="261">
        <v>0</v>
      </c>
      <c r="F117" s="262">
        <v>0</v>
      </c>
      <c r="G117" s="260">
        <v>0</v>
      </c>
      <c r="H117" s="261">
        <v>0</v>
      </c>
      <c r="I117" s="255">
        <v>0</v>
      </c>
      <c r="J117" s="260">
        <v>0</v>
      </c>
      <c r="K117" s="261">
        <v>0</v>
      </c>
      <c r="L117" s="262">
        <v>0</v>
      </c>
      <c r="M117" s="260">
        <v>0</v>
      </c>
      <c r="N117" s="261">
        <v>0</v>
      </c>
      <c r="O117" s="261">
        <v>0</v>
      </c>
      <c r="P117" s="162"/>
      <c r="Q117" s="162"/>
      <c r="R117" s="162"/>
      <c r="S117" s="162"/>
      <c r="T117" s="162"/>
      <c r="U117" s="162"/>
    </row>
    <row r="118" spans="2:21" s="200" customFormat="1" ht="15.75" customHeight="1">
      <c r="B118" s="870"/>
      <c r="C118" s="215" t="s">
        <v>484</v>
      </c>
      <c r="D118" s="260">
        <v>2.295134</v>
      </c>
      <c r="E118" s="261">
        <v>0.62995800000000002</v>
      </c>
      <c r="F118" s="262">
        <v>2.0341710000000002</v>
      </c>
      <c r="G118" s="260">
        <v>0.37068899999999999</v>
      </c>
      <c r="H118" s="261">
        <v>6.5341999999999997E-2</v>
      </c>
      <c r="I118" s="255">
        <v>0.38707900000000001</v>
      </c>
      <c r="J118" s="260">
        <v>2.332373</v>
      </c>
      <c r="K118" s="261">
        <v>0.56675699999999996</v>
      </c>
      <c r="L118" s="262">
        <v>1.998251</v>
      </c>
      <c r="M118" s="260">
        <v>0.37005700000000002</v>
      </c>
      <c r="N118" s="261">
        <v>5.9630000000000002E-2</v>
      </c>
      <c r="O118" s="261">
        <v>0.34348800000000002</v>
      </c>
      <c r="P118" s="162"/>
      <c r="Q118" s="162"/>
      <c r="R118" s="162"/>
      <c r="S118" s="162"/>
      <c r="T118" s="162"/>
      <c r="U118" s="162"/>
    </row>
    <row r="119" spans="2:21" s="200" customFormat="1" ht="15.75" customHeight="1">
      <c r="B119" s="870"/>
      <c r="C119" s="208" t="s">
        <v>462</v>
      </c>
      <c r="D119" s="260">
        <v>5.7320000000000001E-3</v>
      </c>
      <c r="E119" s="261">
        <v>0</v>
      </c>
      <c r="F119" s="262">
        <v>5.7320000000000001E-3</v>
      </c>
      <c r="G119" s="260">
        <v>2.1208000000000001E-2</v>
      </c>
      <c r="H119" s="261">
        <v>0</v>
      </c>
      <c r="I119" s="255">
        <v>0</v>
      </c>
      <c r="J119" s="260">
        <v>5.7320000000000001E-3</v>
      </c>
      <c r="K119" s="261">
        <v>0</v>
      </c>
      <c r="L119" s="262">
        <v>5.7320000000000001E-3</v>
      </c>
      <c r="M119" s="260">
        <v>2.1208000000000001E-2</v>
      </c>
      <c r="N119" s="261">
        <v>0</v>
      </c>
      <c r="O119" s="261">
        <v>0</v>
      </c>
      <c r="P119" s="162"/>
      <c r="Q119" s="162"/>
      <c r="R119" s="162"/>
      <c r="S119" s="162"/>
      <c r="T119" s="162"/>
      <c r="U119" s="162"/>
    </row>
    <row r="120" spans="2:21" s="242" customFormat="1" ht="15.75" hidden="1" customHeight="1">
      <c r="B120" s="870"/>
      <c r="C120" s="218"/>
      <c r="D120" s="174"/>
      <c r="E120" s="198"/>
      <c r="F120" s="197"/>
      <c r="G120" s="174"/>
      <c r="H120" s="198"/>
      <c r="I120" s="240"/>
      <c r="J120" s="174"/>
      <c r="K120" s="198"/>
      <c r="L120" s="197"/>
      <c r="M120" s="174"/>
      <c r="N120" s="198"/>
      <c r="O120" s="198"/>
      <c r="P120" s="162"/>
      <c r="Q120" s="162"/>
      <c r="R120" s="162"/>
      <c r="S120" s="162"/>
      <c r="T120" s="162"/>
      <c r="U120" s="162"/>
    </row>
    <row r="121" spans="2:21" s="200" customFormat="1" ht="15.75" customHeight="1">
      <c r="B121" s="870"/>
      <c r="C121" s="222" t="s">
        <v>486</v>
      </c>
      <c r="D121" s="243"/>
      <c r="E121" s="244"/>
      <c r="F121" s="245"/>
      <c r="G121" s="243"/>
      <c r="H121" s="246"/>
      <c r="I121" s="247"/>
      <c r="J121" s="243"/>
      <c r="K121" s="244"/>
      <c r="L121" s="245"/>
      <c r="M121" s="243"/>
      <c r="N121" s="244"/>
      <c r="O121" s="244"/>
      <c r="P121" s="162"/>
      <c r="Q121" s="162"/>
      <c r="R121" s="162"/>
      <c r="S121" s="162"/>
      <c r="T121" s="162"/>
      <c r="U121" s="162"/>
    </row>
    <row r="122" spans="2:21" s="200" customFormat="1" ht="19.5" customHeight="1" thickBot="1">
      <c r="B122" s="871"/>
      <c r="C122" s="231" t="s">
        <v>490</v>
      </c>
      <c r="D122" s="257"/>
      <c r="E122" s="258"/>
      <c r="F122" s="259"/>
      <c r="G122" s="257"/>
      <c r="H122" s="233"/>
      <c r="I122" s="236"/>
      <c r="J122" s="236"/>
      <c r="K122" s="248"/>
      <c r="L122" s="249"/>
      <c r="M122" s="236"/>
      <c r="N122" s="248"/>
      <c r="O122" s="237"/>
      <c r="P122" s="162"/>
      <c r="Q122" s="162"/>
      <c r="R122" s="162"/>
      <c r="S122" s="162"/>
      <c r="T122" s="162"/>
      <c r="U122" s="162"/>
    </row>
    <row r="123" spans="2:21" s="252" customFormat="1" ht="14.25">
      <c r="B123" s="250"/>
      <c r="C123" s="238"/>
      <c r="D123" s="250" t="s">
        <v>465</v>
      </c>
      <c r="E123" s="238"/>
      <c r="F123" s="238"/>
      <c r="G123" s="238"/>
      <c r="H123" s="238"/>
      <c r="I123" s="251"/>
      <c r="J123" s="238"/>
      <c r="K123" s="238"/>
      <c r="L123" s="238"/>
      <c r="M123" s="238"/>
      <c r="N123" s="238"/>
      <c r="O123" s="238"/>
      <c r="P123" s="162"/>
      <c r="Q123" s="162"/>
      <c r="R123" s="162"/>
      <c r="S123" s="162"/>
      <c r="T123" s="162"/>
      <c r="U123" s="162"/>
    </row>
    <row r="124" spans="2:21" s="200" customFormat="1" ht="23.25" customHeight="1">
      <c r="B124" s="253"/>
      <c r="D124" s="199"/>
      <c r="E124" s="199"/>
      <c r="F124" s="199"/>
      <c r="G124" s="199"/>
      <c r="H124" s="199"/>
      <c r="I124" s="254"/>
      <c r="J124" s="199"/>
      <c r="K124" s="199"/>
      <c r="L124" s="199"/>
      <c r="M124" s="199"/>
      <c r="N124" s="199"/>
      <c r="O124" s="199"/>
      <c r="P124" s="162"/>
      <c r="Q124" s="162"/>
      <c r="R124" s="162"/>
      <c r="S124" s="162"/>
      <c r="T124" s="162"/>
      <c r="U124" s="162"/>
    </row>
    <row r="125" spans="2:21" s="200" customFormat="1" ht="23.25" customHeight="1" thickBot="1">
      <c r="B125" s="253"/>
      <c r="D125" s="199"/>
      <c r="E125" s="199"/>
      <c r="F125" s="199"/>
      <c r="G125" s="199"/>
      <c r="H125" s="199"/>
      <c r="I125" s="254"/>
      <c r="J125" s="199"/>
      <c r="K125" s="199"/>
      <c r="L125" s="199"/>
      <c r="M125" s="199"/>
      <c r="N125" s="199"/>
      <c r="O125" s="199"/>
      <c r="P125" s="162"/>
      <c r="Q125" s="162"/>
      <c r="R125" s="162"/>
      <c r="S125" s="162"/>
      <c r="T125" s="162"/>
      <c r="U125" s="162"/>
    </row>
    <row r="126" spans="2:21" s="200" customFormat="1" ht="32.25" customHeight="1" thickBot="1">
      <c r="B126" s="161"/>
      <c r="C126" s="164"/>
      <c r="D126" s="876" t="s">
        <v>472</v>
      </c>
      <c r="E126" s="877"/>
      <c r="F126" s="877"/>
      <c r="G126" s="877"/>
      <c r="H126" s="877"/>
      <c r="I126" s="877"/>
      <c r="J126" s="877"/>
      <c r="K126" s="877"/>
      <c r="L126" s="877"/>
      <c r="M126" s="877"/>
      <c r="N126" s="877"/>
      <c r="O126" s="877"/>
      <c r="P126" s="162"/>
      <c r="Q126" s="162"/>
      <c r="R126" s="162"/>
      <c r="S126" s="162"/>
      <c r="T126" s="162"/>
      <c r="U126" s="162"/>
    </row>
    <row r="127" spans="2:21" s="200" customFormat="1" ht="32.25" customHeight="1" thickBot="1">
      <c r="B127" s="161"/>
      <c r="C127" s="164"/>
      <c r="D127" s="876" t="s">
        <v>12</v>
      </c>
      <c r="E127" s="877"/>
      <c r="F127" s="877"/>
      <c r="G127" s="877"/>
      <c r="H127" s="877"/>
      <c r="I127" s="878"/>
      <c r="J127" s="876" t="s">
        <v>13</v>
      </c>
      <c r="K127" s="877"/>
      <c r="L127" s="877"/>
      <c r="M127" s="877"/>
      <c r="N127" s="877"/>
      <c r="O127" s="878"/>
      <c r="P127" s="162"/>
      <c r="Q127" s="162"/>
      <c r="R127" s="162"/>
      <c r="S127" s="162"/>
      <c r="T127" s="162"/>
      <c r="U127" s="162"/>
    </row>
    <row r="128" spans="2:21" s="200" customFormat="1" ht="51" customHeight="1">
      <c r="B128" s="165"/>
      <c r="C128" s="164"/>
      <c r="D128" s="872" t="s">
        <v>442</v>
      </c>
      <c r="E128" s="891"/>
      <c r="F128" s="892" t="s">
        <v>443</v>
      </c>
      <c r="G128" s="887" t="s">
        <v>444</v>
      </c>
      <c r="H128" s="888"/>
      <c r="I128" s="889" t="s">
        <v>445</v>
      </c>
      <c r="J128" s="872" t="s">
        <v>442</v>
      </c>
      <c r="K128" s="891"/>
      <c r="L128" s="892" t="s">
        <v>443</v>
      </c>
      <c r="M128" s="887" t="s">
        <v>444</v>
      </c>
      <c r="N128" s="888"/>
      <c r="O128" s="889" t="s">
        <v>445</v>
      </c>
      <c r="P128" s="162"/>
      <c r="Q128" s="162"/>
      <c r="R128" s="162"/>
      <c r="S128" s="162"/>
      <c r="T128" s="162"/>
      <c r="U128" s="162"/>
    </row>
    <row r="129" spans="2:21" s="200" customFormat="1" ht="33" customHeight="1" thickBot="1">
      <c r="B129" s="239">
        <v>5</v>
      </c>
      <c r="C129" s="203" t="s">
        <v>11</v>
      </c>
      <c r="D129" s="204"/>
      <c r="E129" s="205" t="s">
        <v>473</v>
      </c>
      <c r="F129" s="893"/>
      <c r="G129" s="204"/>
      <c r="H129" s="205" t="s">
        <v>473</v>
      </c>
      <c r="I129" s="890"/>
      <c r="J129" s="204"/>
      <c r="K129" s="205" t="s">
        <v>473</v>
      </c>
      <c r="L129" s="893"/>
      <c r="M129" s="204"/>
      <c r="N129" s="205" t="s">
        <v>473</v>
      </c>
      <c r="O129" s="890"/>
      <c r="P129" s="162"/>
      <c r="Q129" s="162"/>
      <c r="R129" s="162"/>
      <c r="S129" s="162"/>
      <c r="T129" s="162"/>
      <c r="U129" s="162"/>
    </row>
    <row r="130" spans="2:21" s="200" customFormat="1" ht="15.75" customHeight="1">
      <c r="B130" s="869" t="s">
        <v>638</v>
      </c>
      <c r="C130" s="206" t="s">
        <v>474</v>
      </c>
      <c r="D130" s="260">
        <v>0</v>
      </c>
      <c r="E130" s="261">
        <v>0</v>
      </c>
      <c r="F130" s="349">
        <v>0</v>
      </c>
      <c r="G130" s="350">
        <v>0</v>
      </c>
      <c r="H130" s="351">
        <v>0</v>
      </c>
      <c r="I130" s="352">
        <v>0</v>
      </c>
      <c r="J130" s="260">
        <v>0</v>
      </c>
      <c r="K130" s="261">
        <v>0</v>
      </c>
      <c r="L130" s="349">
        <v>0</v>
      </c>
      <c r="M130" s="350">
        <v>0</v>
      </c>
      <c r="N130" s="351">
        <v>0</v>
      </c>
      <c r="O130" s="351">
        <v>0</v>
      </c>
      <c r="P130" s="162"/>
      <c r="Q130" s="162"/>
      <c r="R130" s="162"/>
      <c r="S130" s="162"/>
      <c r="T130" s="162"/>
      <c r="U130" s="162"/>
    </row>
    <row r="131" spans="2:21" s="200" customFormat="1" ht="15.75" customHeight="1">
      <c r="B131" s="870"/>
      <c r="C131" s="207" t="s">
        <v>452</v>
      </c>
      <c r="D131" s="260">
        <v>16.165676999999999</v>
      </c>
      <c r="E131" s="261">
        <v>0</v>
      </c>
      <c r="F131" s="262">
        <v>8.5309000000000008</v>
      </c>
      <c r="G131" s="260">
        <v>1.9381619999999999</v>
      </c>
      <c r="H131" s="261">
        <v>0</v>
      </c>
      <c r="I131" s="255">
        <v>1.0859999999999999E-3</v>
      </c>
      <c r="J131" s="260">
        <v>16.014156</v>
      </c>
      <c r="K131" s="261">
        <v>0</v>
      </c>
      <c r="L131" s="262">
        <v>8.3793790000000001</v>
      </c>
      <c r="M131" s="260">
        <v>1.897103</v>
      </c>
      <c r="N131" s="261">
        <v>0</v>
      </c>
      <c r="O131" s="261">
        <v>6.4599999999999998E-4</v>
      </c>
      <c r="P131" s="162"/>
      <c r="Q131" s="162"/>
      <c r="R131" s="162"/>
      <c r="S131" s="162"/>
      <c r="T131" s="162"/>
      <c r="U131" s="162"/>
    </row>
    <row r="132" spans="2:21" s="200" customFormat="1" ht="15.75" customHeight="1">
      <c r="B132" s="870"/>
      <c r="C132" s="208" t="s">
        <v>475</v>
      </c>
      <c r="D132" s="210">
        <v>5111.0431339999996</v>
      </c>
      <c r="E132" s="219">
        <v>49.840145</v>
      </c>
      <c r="F132" s="353">
        <v>4330.5764550000004</v>
      </c>
      <c r="G132" s="210">
        <v>3132.152763</v>
      </c>
      <c r="H132" s="219">
        <v>4.3179809999999996</v>
      </c>
      <c r="I132" s="354">
        <v>83.387775000000005</v>
      </c>
      <c r="J132" s="210">
        <v>5130.353572</v>
      </c>
      <c r="K132" s="219">
        <v>90.783996000000002</v>
      </c>
      <c r="L132" s="353">
        <v>4289.8391819999997</v>
      </c>
      <c r="M132" s="210">
        <v>3164.5530800000001</v>
      </c>
      <c r="N132" s="219">
        <v>112.294026</v>
      </c>
      <c r="O132" s="219">
        <v>77.673064999999994</v>
      </c>
      <c r="P132" s="162"/>
      <c r="Q132" s="162"/>
      <c r="R132" s="162"/>
      <c r="S132" s="162"/>
      <c r="T132" s="162"/>
      <c r="U132" s="162"/>
    </row>
    <row r="133" spans="2:21" s="200" customFormat="1" ht="15.75" customHeight="1">
      <c r="B133" s="870"/>
      <c r="C133" s="209" t="s">
        <v>476</v>
      </c>
      <c r="D133" s="210">
        <v>941.93967499999997</v>
      </c>
      <c r="E133" s="219">
        <v>13.465107</v>
      </c>
      <c r="F133" s="353">
        <v>903.28425700000003</v>
      </c>
      <c r="G133" s="210">
        <v>888.98646599999995</v>
      </c>
      <c r="H133" s="219">
        <v>0</v>
      </c>
      <c r="I133" s="354">
        <v>38.553195000000002</v>
      </c>
      <c r="J133" s="210">
        <v>960.475866</v>
      </c>
      <c r="K133" s="219">
        <v>14.593393000000001</v>
      </c>
      <c r="L133" s="353">
        <v>922.04343300000005</v>
      </c>
      <c r="M133" s="210">
        <v>861.92867000000001</v>
      </c>
      <c r="N133" s="219">
        <v>0</v>
      </c>
      <c r="O133" s="219">
        <v>36.117308999999999</v>
      </c>
      <c r="P133" s="162"/>
      <c r="Q133" s="162"/>
      <c r="R133" s="162"/>
      <c r="S133" s="162"/>
      <c r="T133" s="162"/>
      <c r="U133" s="162"/>
    </row>
    <row r="134" spans="2:21" s="200" customFormat="1" ht="15.75" customHeight="1">
      <c r="B134" s="870"/>
      <c r="C134" s="209" t="s">
        <v>477</v>
      </c>
      <c r="D134" s="210">
        <v>2040.8221599999999</v>
      </c>
      <c r="E134" s="219">
        <v>36.375038000000004</v>
      </c>
      <c r="F134" s="353">
        <v>1781.0968909999999</v>
      </c>
      <c r="G134" s="210">
        <v>1178.0823190000001</v>
      </c>
      <c r="H134" s="219">
        <v>4.3179809999999996</v>
      </c>
      <c r="I134" s="354">
        <v>40.514108999999998</v>
      </c>
      <c r="J134" s="210">
        <v>2026.1591069999999</v>
      </c>
      <c r="K134" s="219">
        <v>61.541006000000003</v>
      </c>
      <c r="L134" s="353">
        <v>1756.5415579999999</v>
      </c>
      <c r="M134" s="210">
        <v>1196.060806</v>
      </c>
      <c r="N134" s="219">
        <v>87.619026000000005</v>
      </c>
      <c r="O134" s="219">
        <v>36.248719000000001</v>
      </c>
      <c r="P134" s="162"/>
      <c r="Q134" s="162"/>
      <c r="R134" s="162"/>
      <c r="S134" s="162"/>
      <c r="T134" s="162"/>
      <c r="U134" s="162"/>
    </row>
    <row r="135" spans="2:21" s="200" customFormat="1" ht="15.75" customHeight="1">
      <c r="B135" s="870"/>
      <c r="C135" s="208" t="s">
        <v>455</v>
      </c>
      <c r="D135" s="210">
        <v>7536.5483119999999</v>
      </c>
      <c r="E135" s="219">
        <v>51.876139999999999</v>
      </c>
      <c r="F135" s="353">
        <v>7519.067787</v>
      </c>
      <c r="G135" s="210">
        <v>910.50797</v>
      </c>
      <c r="H135" s="219">
        <v>42.898474999999998</v>
      </c>
      <c r="I135" s="354">
        <v>49.657152000000004</v>
      </c>
      <c r="J135" s="210">
        <v>7772.8419549999999</v>
      </c>
      <c r="K135" s="219">
        <v>96.287699000000003</v>
      </c>
      <c r="L135" s="353">
        <v>7754.6689050000004</v>
      </c>
      <c r="M135" s="210">
        <v>979.85461299999997</v>
      </c>
      <c r="N135" s="219">
        <v>83.768969999999996</v>
      </c>
      <c r="O135" s="219">
        <v>52.458336000000003</v>
      </c>
      <c r="P135" s="162"/>
      <c r="Q135" s="162"/>
      <c r="R135" s="162"/>
      <c r="S135" s="162"/>
      <c r="T135" s="162"/>
      <c r="U135" s="162"/>
    </row>
    <row r="136" spans="2:21" s="200" customFormat="1" ht="15.75" customHeight="1">
      <c r="B136" s="870"/>
      <c r="C136" s="213" t="s">
        <v>478</v>
      </c>
      <c r="D136" s="210">
        <v>7251.8632799999996</v>
      </c>
      <c r="E136" s="219">
        <v>41.336723999999997</v>
      </c>
      <c r="F136" s="353">
        <v>7251.4671660000004</v>
      </c>
      <c r="G136" s="210">
        <v>765.56382699999995</v>
      </c>
      <c r="H136" s="219">
        <v>26.150138999999999</v>
      </c>
      <c r="I136" s="354">
        <v>38.031066000000003</v>
      </c>
      <c r="J136" s="210">
        <v>7487.5576339999998</v>
      </c>
      <c r="K136" s="219">
        <v>83.293824000000001</v>
      </c>
      <c r="L136" s="353">
        <v>7487.5326340000001</v>
      </c>
      <c r="M136" s="210">
        <v>818.45006799999999</v>
      </c>
      <c r="N136" s="219">
        <v>52.453144000000002</v>
      </c>
      <c r="O136" s="261">
        <v>40.595742999999999</v>
      </c>
      <c r="P136" s="162"/>
      <c r="Q136" s="162"/>
      <c r="R136" s="162"/>
      <c r="S136" s="162"/>
      <c r="T136" s="162"/>
      <c r="U136" s="162"/>
    </row>
    <row r="137" spans="2:21" s="200" customFormat="1" ht="15.75" customHeight="1">
      <c r="B137" s="870"/>
      <c r="C137" s="214" t="s">
        <v>479</v>
      </c>
      <c r="D137" s="210">
        <v>42.335724999999996</v>
      </c>
      <c r="E137" s="219">
        <v>0.70278499999999999</v>
      </c>
      <c r="F137" s="353">
        <v>41.991259999999997</v>
      </c>
      <c r="G137" s="210">
        <v>27.080742999999998</v>
      </c>
      <c r="H137" s="219">
        <v>0.75392700000000001</v>
      </c>
      <c r="I137" s="354">
        <v>1.4326669999999999</v>
      </c>
      <c r="J137" s="210">
        <v>38.912118</v>
      </c>
      <c r="K137" s="219">
        <v>0.75678599999999996</v>
      </c>
      <c r="L137" s="353">
        <v>39.073647999999999</v>
      </c>
      <c r="M137" s="210">
        <v>25.808534000000002</v>
      </c>
      <c r="N137" s="219">
        <v>0.86749399999999999</v>
      </c>
      <c r="O137" s="261">
        <v>1.2958829999999999</v>
      </c>
      <c r="P137" s="162"/>
      <c r="Q137" s="162"/>
      <c r="R137" s="162"/>
      <c r="S137" s="162"/>
      <c r="T137" s="162"/>
      <c r="U137" s="162"/>
    </row>
    <row r="138" spans="2:21" s="200" customFormat="1" ht="15.75" customHeight="1">
      <c r="B138" s="870"/>
      <c r="C138" s="214" t="s">
        <v>480</v>
      </c>
      <c r="D138" s="260">
        <v>7209.5275549999997</v>
      </c>
      <c r="E138" s="261">
        <v>40.633938999999998</v>
      </c>
      <c r="F138" s="262">
        <v>7209.4759050000002</v>
      </c>
      <c r="G138" s="260">
        <v>738.48308399999996</v>
      </c>
      <c r="H138" s="261">
        <v>25.396211999999998</v>
      </c>
      <c r="I138" s="255">
        <v>36.598399000000001</v>
      </c>
      <c r="J138" s="260">
        <v>7448.6455159999996</v>
      </c>
      <c r="K138" s="261">
        <v>82.537037999999995</v>
      </c>
      <c r="L138" s="262">
        <v>7448.4589859999996</v>
      </c>
      <c r="M138" s="260">
        <v>792.64153399999998</v>
      </c>
      <c r="N138" s="261">
        <v>51.585650000000001</v>
      </c>
      <c r="O138" s="261">
        <v>39.299860000000002</v>
      </c>
      <c r="P138" s="162"/>
      <c r="Q138" s="162"/>
      <c r="R138" s="162"/>
      <c r="S138" s="162"/>
      <c r="T138" s="162"/>
      <c r="U138" s="162"/>
    </row>
    <row r="139" spans="2:21" s="200" customFormat="1" ht="15.75" customHeight="1">
      <c r="B139" s="870"/>
      <c r="C139" s="213" t="s">
        <v>481</v>
      </c>
      <c r="D139" s="260">
        <v>0</v>
      </c>
      <c r="E139" s="261">
        <v>0</v>
      </c>
      <c r="F139" s="262">
        <v>0</v>
      </c>
      <c r="G139" s="260">
        <v>0</v>
      </c>
      <c r="H139" s="261">
        <v>0</v>
      </c>
      <c r="I139" s="255">
        <v>0</v>
      </c>
      <c r="J139" s="260">
        <v>0</v>
      </c>
      <c r="K139" s="261">
        <v>0</v>
      </c>
      <c r="L139" s="262">
        <v>0</v>
      </c>
      <c r="M139" s="260">
        <v>0</v>
      </c>
      <c r="N139" s="261">
        <v>0</v>
      </c>
      <c r="O139" s="261">
        <v>0</v>
      </c>
      <c r="P139" s="162"/>
      <c r="Q139" s="162"/>
      <c r="R139" s="162"/>
      <c r="S139" s="162"/>
      <c r="T139" s="162"/>
      <c r="U139" s="162"/>
    </row>
    <row r="140" spans="2:21" s="200" customFormat="1" ht="15.75" customHeight="1">
      <c r="B140" s="870"/>
      <c r="C140" s="213" t="s">
        <v>482</v>
      </c>
      <c r="D140" s="260">
        <v>284.68503199999998</v>
      </c>
      <c r="E140" s="261">
        <v>10.539415999999999</v>
      </c>
      <c r="F140" s="262">
        <v>267.60062099999999</v>
      </c>
      <c r="G140" s="260">
        <v>144.94414399999999</v>
      </c>
      <c r="H140" s="261">
        <v>16.748335999999998</v>
      </c>
      <c r="I140" s="255">
        <v>11.626086000000001</v>
      </c>
      <c r="J140" s="260">
        <v>285.28432099999998</v>
      </c>
      <c r="K140" s="261">
        <v>12.993874999999999</v>
      </c>
      <c r="L140" s="262">
        <v>267.13627000000002</v>
      </c>
      <c r="M140" s="260">
        <v>161.40454399999999</v>
      </c>
      <c r="N140" s="261">
        <v>31.315826000000001</v>
      </c>
      <c r="O140" s="261">
        <v>11.862593</v>
      </c>
      <c r="P140" s="162"/>
      <c r="Q140" s="162"/>
      <c r="R140" s="162"/>
      <c r="S140" s="162"/>
      <c r="T140" s="162"/>
      <c r="U140" s="162"/>
    </row>
    <row r="141" spans="2:21" s="200" customFormat="1" ht="15.75" customHeight="1">
      <c r="B141" s="870"/>
      <c r="C141" s="214" t="s">
        <v>483</v>
      </c>
      <c r="D141" s="260">
        <v>284.62180999999998</v>
      </c>
      <c r="E141" s="261">
        <v>10.539415999999999</v>
      </c>
      <c r="F141" s="262">
        <v>267.56219800000002</v>
      </c>
      <c r="G141" s="260">
        <v>144.93561299999999</v>
      </c>
      <c r="H141" s="261">
        <v>16.748335999999998</v>
      </c>
      <c r="I141" s="255">
        <v>11.62599</v>
      </c>
      <c r="J141" s="260">
        <v>285.22084799999999</v>
      </c>
      <c r="K141" s="261">
        <v>12.993874999999999</v>
      </c>
      <c r="L141" s="262">
        <v>267.09746100000001</v>
      </c>
      <c r="M141" s="260">
        <v>161.39403100000001</v>
      </c>
      <c r="N141" s="261">
        <v>31.315826000000001</v>
      </c>
      <c r="O141" s="261">
        <v>11.86242</v>
      </c>
      <c r="P141" s="162"/>
      <c r="Q141" s="162"/>
      <c r="R141" s="162"/>
      <c r="S141" s="162"/>
      <c r="T141" s="162"/>
      <c r="U141" s="162"/>
    </row>
    <row r="142" spans="2:21" s="200" customFormat="1" ht="15.75" customHeight="1">
      <c r="B142" s="870"/>
      <c r="C142" s="215" t="s">
        <v>484</v>
      </c>
      <c r="D142" s="260">
        <v>6.3222E-2</v>
      </c>
      <c r="E142" s="261">
        <v>0</v>
      </c>
      <c r="F142" s="262">
        <v>3.8422999999999999E-2</v>
      </c>
      <c r="G142" s="260">
        <v>8.5310000000000004E-3</v>
      </c>
      <c r="H142" s="261">
        <v>0</v>
      </c>
      <c r="I142" s="255">
        <v>9.6000000000000002E-5</v>
      </c>
      <c r="J142" s="260">
        <v>6.3473000000000002E-2</v>
      </c>
      <c r="K142" s="261">
        <v>0</v>
      </c>
      <c r="L142" s="262">
        <v>3.8809000000000003E-2</v>
      </c>
      <c r="M142" s="260">
        <v>1.0513E-2</v>
      </c>
      <c r="N142" s="261">
        <v>0</v>
      </c>
      <c r="O142" s="261">
        <v>1.73E-4</v>
      </c>
      <c r="P142" s="162"/>
      <c r="Q142" s="162"/>
      <c r="R142" s="162"/>
      <c r="S142" s="162"/>
      <c r="T142" s="162"/>
      <c r="U142" s="162"/>
    </row>
    <row r="143" spans="2:21" s="200" customFormat="1" ht="15.75" customHeight="1">
      <c r="B143" s="870"/>
      <c r="C143" s="208" t="s">
        <v>462</v>
      </c>
      <c r="D143" s="260">
        <v>8.8331999999999994E-2</v>
      </c>
      <c r="E143" s="261">
        <v>0</v>
      </c>
      <c r="F143" s="262">
        <v>8.8331999999999994E-2</v>
      </c>
      <c r="G143" s="260">
        <v>0.32682800000000001</v>
      </c>
      <c r="H143" s="261">
        <v>0</v>
      </c>
      <c r="I143" s="255">
        <v>0</v>
      </c>
      <c r="J143" s="260">
        <v>8.8331999999999994E-2</v>
      </c>
      <c r="K143" s="261">
        <v>0</v>
      </c>
      <c r="L143" s="262">
        <v>8.8331999999999994E-2</v>
      </c>
      <c r="M143" s="260">
        <v>0.32682800000000001</v>
      </c>
      <c r="N143" s="261">
        <v>0</v>
      </c>
      <c r="O143" s="261">
        <v>0</v>
      </c>
      <c r="P143" s="162"/>
      <c r="Q143" s="162"/>
      <c r="R143" s="162"/>
      <c r="S143" s="162"/>
      <c r="T143" s="162"/>
      <c r="U143" s="162"/>
    </row>
    <row r="144" spans="2:21" s="242" customFormat="1" ht="15.75" hidden="1" customHeight="1">
      <c r="B144" s="870"/>
      <c r="C144" s="218"/>
      <c r="D144" s="174"/>
      <c r="E144" s="198"/>
      <c r="F144" s="197"/>
      <c r="G144" s="174"/>
      <c r="H144" s="198"/>
      <c r="I144" s="240"/>
      <c r="J144" s="174"/>
      <c r="K144" s="198"/>
      <c r="L144" s="197"/>
      <c r="M144" s="174"/>
      <c r="N144" s="198"/>
      <c r="O144" s="241"/>
      <c r="P144" s="162"/>
      <c r="Q144" s="162"/>
      <c r="R144" s="162"/>
      <c r="S144" s="162"/>
      <c r="T144" s="162"/>
      <c r="U144" s="162"/>
    </row>
    <row r="145" spans="2:21" s="200" customFormat="1" ht="15.75" customHeight="1">
      <c r="B145" s="870"/>
      <c r="C145" s="222" t="s">
        <v>486</v>
      </c>
      <c r="D145" s="243"/>
      <c r="E145" s="244"/>
      <c r="F145" s="245"/>
      <c r="G145" s="243"/>
      <c r="H145" s="246"/>
      <c r="I145" s="247"/>
      <c r="J145" s="243"/>
      <c r="K145" s="244"/>
      <c r="L145" s="245"/>
      <c r="M145" s="243"/>
      <c r="N145" s="244"/>
      <c r="O145" s="230"/>
      <c r="P145" s="162"/>
      <c r="Q145" s="162"/>
      <c r="R145" s="162"/>
      <c r="S145" s="162"/>
      <c r="T145" s="162"/>
      <c r="U145" s="162"/>
    </row>
    <row r="146" spans="2:21" s="200" customFormat="1" ht="19.5" customHeight="1" thickBot="1">
      <c r="B146" s="871"/>
      <c r="C146" s="231" t="s">
        <v>490</v>
      </c>
      <c r="D146" s="257"/>
      <c r="E146" s="258"/>
      <c r="F146" s="259"/>
      <c r="G146" s="257"/>
      <c r="H146" s="233"/>
      <c r="I146" s="236"/>
      <c r="J146" s="236"/>
      <c r="K146" s="248"/>
      <c r="L146" s="249"/>
      <c r="M146" s="236"/>
      <c r="N146" s="248"/>
      <c r="O146" s="237"/>
      <c r="P146" s="162"/>
      <c r="Q146" s="162"/>
      <c r="R146" s="162"/>
      <c r="S146" s="162"/>
      <c r="T146" s="162"/>
      <c r="U146" s="162"/>
    </row>
    <row r="147" spans="2:21" s="252" customFormat="1" ht="14.25">
      <c r="B147" s="250"/>
      <c r="C147" s="238"/>
      <c r="D147" s="250" t="s">
        <v>465</v>
      </c>
      <c r="E147" s="238"/>
      <c r="F147" s="238"/>
      <c r="G147" s="238"/>
      <c r="H147" s="238"/>
      <c r="I147" s="251"/>
      <c r="J147" s="238"/>
      <c r="K147" s="238"/>
      <c r="L147" s="238"/>
      <c r="M147" s="238"/>
      <c r="N147" s="238"/>
      <c r="O147" s="238"/>
      <c r="P147" s="162"/>
      <c r="Q147" s="162"/>
      <c r="R147" s="162"/>
      <c r="S147" s="162"/>
      <c r="T147" s="162"/>
      <c r="U147" s="162"/>
    </row>
    <row r="148" spans="2:21" s="200" customFormat="1" ht="22.5">
      <c r="B148" s="253"/>
      <c r="D148" s="199"/>
      <c r="E148" s="199"/>
      <c r="F148" s="199"/>
      <c r="G148" s="199"/>
      <c r="H148" s="199"/>
      <c r="I148" s="254"/>
      <c r="J148" s="199"/>
      <c r="K148" s="199"/>
      <c r="L148" s="199"/>
      <c r="M148" s="199"/>
      <c r="N148" s="199"/>
      <c r="O148" s="199"/>
      <c r="P148" s="162"/>
      <c r="Q148" s="162"/>
      <c r="R148" s="162"/>
      <c r="S148" s="162"/>
      <c r="T148" s="162"/>
      <c r="U148" s="162"/>
    </row>
    <row r="149" spans="2:21" s="200" customFormat="1" ht="23.25" thickBot="1">
      <c r="B149" s="253"/>
      <c r="D149" s="199"/>
      <c r="E149" s="199"/>
      <c r="F149" s="199"/>
      <c r="G149" s="199"/>
      <c r="H149" s="199"/>
      <c r="I149" s="254"/>
      <c r="J149" s="199"/>
      <c r="K149" s="199"/>
      <c r="L149" s="199"/>
      <c r="M149" s="199"/>
      <c r="N149" s="199"/>
      <c r="O149" s="199"/>
      <c r="P149" s="162"/>
      <c r="Q149" s="162"/>
      <c r="R149" s="162"/>
      <c r="S149" s="162"/>
      <c r="T149" s="162"/>
      <c r="U149" s="162"/>
    </row>
    <row r="150" spans="2:21" s="200" customFormat="1" ht="32.25" customHeight="1" thickBot="1">
      <c r="B150" s="161"/>
      <c r="C150" s="164"/>
      <c r="D150" s="876" t="s">
        <v>472</v>
      </c>
      <c r="E150" s="877"/>
      <c r="F150" s="877"/>
      <c r="G150" s="877"/>
      <c r="H150" s="877"/>
      <c r="I150" s="877"/>
      <c r="J150" s="877"/>
      <c r="K150" s="877"/>
      <c r="L150" s="877"/>
      <c r="M150" s="877"/>
      <c r="N150" s="877"/>
      <c r="O150" s="877"/>
      <c r="P150" s="162"/>
      <c r="Q150" s="162"/>
      <c r="R150" s="162"/>
      <c r="S150" s="162"/>
      <c r="T150" s="162"/>
      <c r="U150" s="162"/>
    </row>
    <row r="151" spans="2:21" s="200" customFormat="1" ht="32.25" customHeight="1" thickBot="1">
      <c r="B151" s="161"/>
      <c r="C151" s="164"/>
      <c r="D151" s="876" t="s">
        <v>12</v>
      </c>
      <c r="E151" s="877"/>
      <c r="F151" s="877"/>
      <c r="G151" s="877"/>
      <c r="H151" s="877"/>
      <c r="I151" s="878"/>
      <c r="J151" s="876" t="s">
        <v>13</v>
      </c>
      <c r="K151" s="877"/>
      <c r="L151" s="877"/>
      <c r="M151" s="877"/>
      <c r="N151" s="877"/>
      <c r="O151" s="878"/>
      <c r="P151" s="162"/>
      <c r="Q151" s="162"/>
      <c r="R151" s="162"/>
      <c r="S151" s="162"/>
      <c r="T151" s="162"/>
      <c r="U151" s="162"/>
    </row>
    <row r="152" spans="2:21" s="200" customFormat="1" ht="51" customHeight="1">
      <c r="B152" s="165"/>
      <c r="C152" s="164"/>
      <c r="D152" s="872" t="s">
        <v>442</v>
      </c>
      <c r="E152" s="891"/>
      <c r="F152" s="892" t="s">
        <v>443</v>
      </c>
      <c r="G152" s="887" t="s">
        <v>444</v>
      </c>
      <c r="H152" s="888"/>
      <c r="I152" s="889" t="s">
        <v>445</v>
      </c>
      <c r="J152" s="872" t="s">
        <v>442</v>
      </c>
      <c r="K152" s="891"/>
      <c r="L152" s="892" t="s">
        <v>443</v>
      </c>
      <c r="M152" s="887" t="s">
        <v>444</v>
      </c>
      <c r="N152" s="888"/>
      <c r="O152" s="889" t="s">
        <v>445</v>
      </c>
      <c r="P152" s="162"/>
      <c r="Q152" s="162"/>
      <c r="R152" s="162"/>
      <c r="S152" s="162"/>
      <c r="T152" s="162"/>
      <c r="U152" s="162"/>
    </row>
    <row r="153" spans="2:21" s="200" customFormat="1" ht="33" customHeight="1" thickBot="1">
      <c r="B153" s="239">
        <v>6</v>
      </c>
      <c r="C153" s="203" t="s">
        <v>11</v>
      </c>
      <c r="D153" s="204"/>
      <c r="E153" s="205" t="s">
        <v>473</v>
      </c>
      <c r="F153" s="893"/>
      <c r="G153" s="204"/>
      <c r="H153" s="205" t="s">
        <v>473</v>
      </c>
      <c r="I153" s="890"/>
      <c r="J153" s="204"/>
      <c r="K153" s="205" t="s">
        <v>473</v>
      </c>
      <c r="L153" s="893"/>
      <c r="M153" s="204"/>
      <c r="N153" s="205" t="s">
        <v>473</v>
      </c>
      <c r="O153" s="890"/>
      <c r="P153" s="162"/>
      <c r="Q153" s="162"/>
      <c r="R153" s="162"/>
      <c r="S153" s="162"/>
      <c r="T153" s="162"/>
      <c r="U153" s="162"/>
    </row>
    <row r="154" spans="2:21" s="200" customFormat="1" ht="15.75" customHeight="1">
      <c r="B154" s="869" t="s">
        <v>633</v>
      </c>
      <c r="C154" s="206" t="s">
        <v>474</v>
      </c>
      <c r="D154" s="260">
        <v>0</v>
      </c>
      <c r="E154" s="261">
        <v>0</v>
      </c>
      <c r="F154" s="349">
        <v>0</v>
      </c>
      <c r="G154" s="350">
        <v>0</v>
      </c>
      <c r="H154" s="351">
        <v>0</v>
      </c>
      <c r="I154" s="352">
        <v>0</v>
      </c>
      <c r="J154" s="260">
        <v>0</v>
      </c>
      <c r="K154" s="261">
        <v>0</v>
      </c>
      <c r="L154" s="349">
        <v>0</v>
      </c>
      <c r="M154" s="350">
        <v>0</v>
      </c>
      <c r="N154" s="351">
        <v>0</v>
      </c>
      <c r="O154" s="351">
        <v>0</v>
      </c>
      <c r="P154" s="162"/>
      <c r="Q154" s="162"/>
      <c r="R154" s="162"/>
      <c r="S154" s="162"/>
      <c r="T154" s="162"/>
      <c r="U154" s="162"/>
    </row>
    <row r="155" spans="2:21" s="200" customFormat="1" ht="15.75" customHeight="1">
      <c r="B155" s="870"/>
      <c r="C155" s="207" t="s">
        <v>452</v>
      </c>
      <c r="D155" s="260">
        <v>4876.6899000000003</v>
      </c>
      <c r="E155" s="261">
        <v>0</v>
      </c>
      <c r="F155" s="262">
        <v>2570.4270940000001</v>
      </c>
      <c r="G155" s="260">
        <v>380.23727400000001</v>
      </c>
      <c r="H155" s="261">
        <v>0</v>
      </c>
      <c r="I155" s="255">
        <v>9.4791849999999993</v>
      </c>
      <c r="J155" s="260">
        <v>4928.7223549999999</v>
      </c>
      <c r="K155" s="261">
        <v>0</v>
      </c>
      <c r="L155" s="262">
        <v>2491.3042350000001</v>
      </c>
      <c r="M155" s="260">
        <v>380.82461699999999</v>
      </c>
      <c r="N155" s="261">
        <v>0</v>
      </c>
      <c r="O155" s="261">
        <v>7.6929819999999998</v>
      </c>
      <c r="P155" s="162"/>
      <c r="Q155" s="162"/>
      <c r="R155" s="162"/>
      <c r="S155" s="162"/>
      <c r="T155" s="162"/>
      <c r="U155" s="162"/>
    </row>
    <row r="156" spans="2:21" s="200" customFormat="1" ht="15.75" customHeight="1">
      <c r="B156" s="870"/>
      <c r="C156" s="208" t="s">
        <v>475</v>
      </c>
      <c r="D156" s="210">
        <v>6817.2892140000004</v>
      </c>
      <c r="E156" s="219">
        <v>0.41604999999999998</v>
      </c>
      <c r="F156" s="353">
        <v>4008.5702769999998</v>
      </c>
      <c r="G156" s="210">
        <v>2202.5318600000001</v>
      </c>
      <c r="H156" s="219">
        <v>4.8801999999999998E-2</v>
      </c>
      <c r="I156" s="354">
        <v>11.292699000000001</v>
      </c>
      <c r="J156" s="210">
        <v>6319.0337229999996</v>
      </c>
      <c r="K156" s="219">
        <v>0.35391600000000001</v>
      </c>
      <c r="L156" s="353">
        <v>4288.7470640000001</v>
      </c>
      <c r="M156" s="210">
        <v>2172.131617</v>
      </c>
      <c r="N156" s="219">
        <v>8.4940000000000002E-2</v>
      </c>
      <c r="O156" s="219">
        <v>12.542486999999999</v>
      </c>
      <c r="P156" s="162"/>
      <c r="Q156" s="162"/>
      <c r="R156" s="162"/>
      <c r="S156" s="162"/>
      <c r="T156" s="162"/>
      <c r="U156" s="162"/>
    </row>
    <row r="157" spans="2:21" s="200" customFormat="1" ht="15.75" customHeight="1">
      <c r="B157" s="870"/>
      <c r="C157" s="209" t="s">
        <v>476</v>
      </c>
      <c r="D157" s="210">
        <v>533.01311399999997</v>
      </c>
      <c r="E157" s="219">
        <v>0</v>
      </c>
      <c r="F157" s="353">
        <v>447.81034199999999</v>
      </c>
      <c r="G157" s="210">
        <v>204.76263399999999</v>
      </c>
      <c r="H157" s="219">
        <v>0</v>
      </c>
      <c r="I157" s="354">
        <v>1.2414190000000001</v>
      </c>
      <c r="J157" s="210">
        <v>496.53637700000002</v>
      </c>
      <c r="K157" s="219">
        <v>0</v>
      </c>
      <c r="L157" s="353">
        <v>420.83290299999999</v>
      </c>
      <c r="M157" s="210">
        <v>195.511112</v>
      </c>
      <c r="N157" s="219">
        <v>0</v>
      </c>
      <c r="O157" s="219">
        <v>0.737479</v>
      </c>
      <c r="P157" s="162"/>
      <c r="Q157" s="162"/>
      <c r="R157" s="162"/>
      <c r="S157" s="162"/>
      <c r="T157" s="162"/>
      <c r="U157" s="162"/>
    </row>
    <row r="158" spans="2:21" s="200" customFormat="1" ht="15.75" customHeight="1">
      <c r="B158" s="870"/>
      <c r="C158" s="209" t="s">
        <v>477</v>
      </c>
      <c r="D158" s="210">
        <v>7.5127090000000001</v>
      </c>
      <c r="E158" s="219">
        <v>0</v>
      </c>
      <c r="F158" s="353">
        <v>5.8033739999999998</v>
      </c>
      <c r="G158" s="210">
        <v>3.0998290000000002</v>
      </c>
      <c r="H158" s="219">
        <v>0</v>
      </c>
      <c r="I158" s="354">
        <v>1.7471E-2</v>
      </c>
      <c r="J158" s="210">
        <v>8.3067349999999998</v>
      </c>
      <c r="K158" s="219">
        <v>0</v>
      </c>
      <c r="L158" s="353">
        <v>7.1985000000000001</v>
      </c>
      <c r="M158" s="210">
        <v>6.8845599999999996</v>
      </c>
      <c r="N158" s="219">
        <v>0</v>
      </c>
      <c r="O158" s="219">
        <v>1.1162E-2</v>
      </c>
      <c r="P158" s="162"/>
      <c r="Q158" s="162"/>
      <c r="R158" s="162"/>
      <c r="S158" s="162"/>
      <c r="T158" s="162"/>
      <c r="U158" s="162"/>
    </row>
    <row r="159" spans="2:21" s="200" customFormat="1" ht="15.75" customHeight="1">
      <c r="B159" s="870"/>
      <c r="C159" s="208" t="s">
        <v>455</v>
      </c>
      <c r="D159" s="210">
        <v>106.586336</v>
      </c>
      <c r="E159" s="219">
        <v>2.711411</v>
      </c>
      <c r="F159" s="353">
        <v>105.338059</v>
      </c>
      <c r="G159" s="210">
        <v>16.662756999999999</v>
      </c>
      <c r="H159" s="219">
        <v>0.74431599999999998</v>
      </c>
      <c r="I159" s="354">
        <v>1.188321</v>
      </c>
      <c r="J159" s="210">
        <v>109.34003199999999</v>
      </c>
      <c r="K159" s="219">
        <v>2.8475199999999998</v>
      </c>
      <c r="L159" s="353">
        <v>108.15979900000001</v>
      </c>
      <c r="M159" s="210">
        <v>18.205618000000001</v>
      </c>
      <c r="N159" s="219">
        <v>0.85370800000000002</v>
      </c>
      <c r="O159" s="219">
        <v>1.209044</v>
      </c>
      <c r="P159" s="162"/>
      <c r="Q159" s="162"/>
      <c r="R159" s="162"/>
      <c r="S159" s="162"/>
      <c r="T159" s="162"/>
      <c r="U159" s="162"/>
    </row>
    <row r="160" spans="2:21" s="200" customFormat="1" ht="15.75" customHeight="1">
      <c r="B160" s="870"/>
      <c r="C160" s="213" t="s">
        <v>478</v>
      </c>
      <c r="D160" s="260">
        <v>99.803169999999994</v>
      </c>
      <c r="E160" s="261">
        <v>1.854252</v>
      </c>
      <c r="F160" s="262">
        <v>99.263053999999997</v>
      </c>
      <c r="G160" s="260">
        <v>15.351542</v>
      </c>
      <c r="H160" s="261">
        <v>0.653609</v>
      </c>
      <c r="I160" s="255">
        <v>0.71886099999999997</v>
      </c>
      <c r="J160" s="260">
        <v>103.500641</v>
      </c>
      <c r="K160" s="261">
        <v>2.308465</v>
      </c>
      <c r="L160" s="262">
        <v>102.666425</v>
      </c>
      <c r="M160" s="260">
        <v>17.176214000000002</v>
      </c>
      <c r="N160" s="261">
        <v>0.797875</v>
      </c>
      <c r="O160" s="261">
        <v>0.82306900000000005</v>
      </c>
      <c r="P160" s="162"/>
      <c r="Q160" s="162"/>
      <c r="R160" s="162"/>
      <c r="S160" s="162"/>
      <c r="T160" s="162"/>
      <c r="U160" s="162"/>
    </row>
    <row r="161" spans="2:21" s="200" customFormat="1" ht="15.75" customHeight="1">
      <c r="B161" s="870"/>
      <c r="C161" s="214" t="s">
        <v>479</v>
      </c>
      <c r="D161" s="260">
        <v>0</v>
      </c>
      <c r="E161" s="261">
        <v>0</v>
      </c>
      <c r="F161" s="262">
        <v>0</v>
      </c>
      <c r="G161" s="260">
        <v>0</v>
      </c>
      <c r="H161" s="261">
        <v>0</v>
      </c>
      <c r="I161" s="255">
        <v>0</v>
      </c>
      <c r="J161" s="260">
        <v>0</v>
      </c>
      <c r="K161" s="261">
        <v>0</v>
      </c>
      <c r="L161" s="262">
        <v>0</v>
      </c>
      <c r="M161" s="260">
        <v>0</v>
      </c>
      <c r="N161" s="261">
        <v>0</v>
      </c>
      <c r="O161" s="261">
        <v>0</v>
      </c>
      <c r="P161" s="162"/>
      <c r="Q161" s="162"/>
      <c r="R161" s="162"/>
      <c r="S161" s="162"/>
      <c r="T161" s="162"/>
      <c r="U161" s="162"/>
    </row>
    <row r="162" spans="2:21" s="200" customFormat="1" ht="15.75" customHeight="1">
      <c r="B162" s="870"/>
      <c r="C162" s="214" t="s">
        <v>480</v>
      </c>
      <c r="D162" s="260">
        <v>99.803169999999994</v>
      </c>
      <c r="E162" s="261">
        <v>1.854252</v>
      </c>
      <c r="F162" s="262">
        <v>99.263053999999997</v>
      </c>
      <c r="G162" s="260">
        <v>15.351542</v>
      </c>
      <c r="H162" s="261">
        <v>0.653609</v>
      </c>
      <c r="I162" s="255">
        <v>0.71886099999999997</v>
      </c>
      <c r="J162" s="260">
        <v>103.500641</v>
      </c>
      <c r="K162" s="261">
        <v>2.308465</v>
      </c>
      <c r="L162" s="262">
        <v>102.666425</v>
      </c>
      <c r="M162" s="260">
        <v>17.176214000000002</v>
      </c>
      <c r="N162" s="261">
        <v>0.797875</v>
      </c>
      <c r="O162" s="261">
        <v>0.82306900000000005</v>
      </c>
      <c r="P162" s="162"/>
      <c r="Q162" s="162"/>
      <c r="R162" s="162"/>
      <c r="S162" s="162"/>
      <c r="T162" s="162"/>
      <c r="U162" s="162"/>
    </row>
    <row r="163" spans="2:21" s="200" customFormat="1" ht="15.75" customHeight="1">
      <c r="B163" s="870"/>
      <c r="C163" s="213" t="s">
        <v>481</v>
      </c>
      <c r="D163" s="260">
        <v>0</v>
      </c>
      <c r="E163" s="261">
        <v>0</v>
      </c>
      <c r="F163" s="262">
        <v>0</v>
      </c>
      <c r="G163" s="260">
        <v>0</v>
      </c>
      <c r="H163" s="261">
        <v>0</v>
      </c>
      <c r="I163" s="255">
        <v>0</v>
      </c>
      <c r="J163" s="260">
        <v>0</v>
      </c>
      <c r="K163" s="261">
        <v>0</v>
      </c>
      <c r="L163" s="262">
        <v>0</v>
      </c>
      <c r="M163" s="260">
        <v>0</v>
      </c>
      <c r="N163" s="261">
        <v>0</v>
      </c>
      <c r="O163" s="261">
        <v>0</v>
      </c>
      <c r="P163" s="162"/>
      <c r="Q163" s="162"/>
      <c r="R163" s="162"/>
      <c r="S163" s="162"/>
      <c r="T163" s="162"/>
      <c r="U163" s="162"/>
    </row>
    <row r="164" spans="2:21" s="200" customFormat="1" ht="15.75" customHeight="1">
      <c r="B164" s="870"/>
      <c r="C164" s="213" t="s">
        <v>482</v>
      </c>
      <c r="D164" s="260">
        <v>6.7831659999999996</v>
      </c>
      <c r="E164" s="261">
        <v>0.857159</v>
      </c>
      <c r="F164" s="262">
        <v>6.075005</v>
      </c>
      <c r="G164" s="260">
        <v>1.311215</v>
      </c>
      <c r="H164" s="261">
        <v>9.0706999999999996E-2</v>
      </c>
      <c r="I164" s="255">
        <v>0.46945999999999999</v>
      </c>
      <c r="J164" s="260">
        <v>5.839391</v>
      </c>
      <c r="K164" s="261">
        <v>0.53905499999999995</v>
      </c>
      <c r="L164" s="262">
        <v>5.4933740000000002</v>
      </c>
      <c r="M164" s="260">
        <v>1.029404</v>
      </c>
      <c r="N164" s="261">
        <v>5.5833000000000001E-2</v>
      </c>
      <c r="O164" s="261">
        <v>0.38597500000000001</v>
      </c>
      <c r="P164" s="162"/>
      <c r="Q164" s="162"/>
      <c r="R164" s="162"/>
      <c r="S164" s="162"/>
      <c r="T164" s="162"/>
      <c r="U164" s="162"/>
    </row>
    <row r="165" spans="2:21" s="200" customFormat="1" ht="15.75" customHeight="1">
      <c r="B165" s="870"/>
      <c r="C165" s="214" t="s">
        <v>483</v>
      </c>
      <c r="D165" s="260">
        <v>4.4200000000000001E-4</v>
      </c>
      <c r="E165" s="261">
        <v>1.5699999999999999E-4</v>
      </c>
      <c r="F165" s="262">
        <v>4.4200000000000001E-4</v>
      </c>
      <c r="G165" s="260">
        <v>2.127E-3</v>
      </c>
      <c r="H165" s="261">
        <v>1.116E-3</v>
      </c>
      <c r="I165" s="255">
        <v>2.92E-4</v>
      </c>
      <c r="J165" s="260">
        <v>4.0000000000000002E-4</v>
      </c>
      <c r="K165" s="261">
        <v>3.4000000000000002E-4</v>
      </c>
      <c r="L165" s="262">
        <v>4.0000000000000002E-4</v>
      </c>
      <c r="M165" s="260">
        <v>1.2880000000000001E-3</v>
      </c>
      <c r="N165" s="261">
        <v>1.0640000000000001E-3</v>
      </c>
      <c r="O165" s="261">
        <v>2.4399999999999999E-4</v>
      </c>
      <c r="P165" s="162"/>
      <c r="Q165" s="162"/>
      <c r="R165" s="162"/>
      <c r="S165" s="162"/>
      <c r="T165" s="162"/>
      <c r="U165" s="162"/>
    </row>
    <row r="166" spans="2:21" s="200" customFormat="1" ht="15.75" customHeight="1">
      <c r="B166" s="870"/>
      <c r="C166" s="215" t="s">
        <v>484</v>
      </c>
      <c r="D166" s="260">
        <v>6.782724</v>
      </c>
      <c r="E166" s="261">
        <v>0.85700200000000004</v>
      </c>
      <c r="F166" s="262">
        <v>6.0745630000000004</v>
      </c>
      <c r="G166" s="260">
        <v>1.309088</v>
      </c>
      <c r="H166" s="261">
        <v>8.9591000000000004E-2</v>
      </c>
      <c r="I166" s="255">
        <v>0.46916799999999997</v>
      </c>
      <c r="J166" s="260">
        <v>5.838991</v>
      </c>
      <c r="K166" s="261">
        <v>0.53871500000000005</v>
      </c>
      <c r="L166" s="262">
        <v>5.4929740000000002</v>
      </c>
      <c r="M166" s="260">
        <v>1.028116</v>
      </c>
      <c r="N166" s="261">
        <v>5.4768999999999998E-2</v>
      </c>
      <c r="O166" s="261">
        <v>0.38573099999999999</v>
      </c>
      <c r="P166" s="162"/>
      <c r="Q166" s="162"/>
      <c r="R166" s="162"/>
      <c r="S166" s="162"/>
      <c r="T166" s="162"/>
      <c r="U166" s="162"/>
    </row>
    <row r="167" spans="2:21" s="200" customFormat="1" ht="15.75" customHeight="1">
      <c r="B167" s="870"/>
      <c r="C167" s="208" t="s">
        <v>462</v>
      </c>
      <c r="D167" s="260">
        <v>0</v>
      </c>
      <c r="E167" s="261">
        <v>0</v>
      </c>
      <c r="F167" s="262">
        <v>0</v>
      </c>
      <c r="G167" s="260">
        <v>0</v>
      </c>
      <c r="H167" s="261">
        <v>0</v>
      </c>
      <c r="I167" s="255">
        <v>0</v>
      </c>
      <c r="J167" s="260">
        <v>0</v>
      </c>
      <c r="K167" s="261">
        <v>0</v>
      </c>
      <c r="L167" s="262">
        <v>0</v>
      </c>
      <c r="M167" s="260">
        <v>0</v>
      </c>
      <c r="N167" s="261">
        <v>0</v>
      </c>
      <c r="O167" s="261">
        <v>0</v>
      </c>
      <c r="P167" s="162"/>
      <c r="Q167" s="162"/>
      <c r="R167" s="162"/>
      <c r="S167" s="162"/>
      <c r="T167" s="162"/>
      <c r="U167" s="162"/>
    </row>
    <row r="168" spans="2:21" s="242" customFormat="1" ht="15.75" hidden="1" customHeight="1">
      <c r="B168" s="870"/>
      <c r="C168" s="218"/>
      <c r="D168" s="174"/>
      <c r="E168" s="198"/>
      <c r="F168" s="197"/>
      <c r="G168" s="174"/>
      <c r="H168" s="198"/>
      <c r="I168" s="240"/>
      <c r="J168" s="174"/>
      <c r="K168" s="198"/>
      <c r="L168" s="197"/>
      <c r="M168" s="174"/>
      <c r="N168" s="198"/>
      <c r="O168" s="241"/>
      <c r="P168" s="162"/>
      <c r="Q168" s="162"/>
      <c r="R168" s="162"/>
      <c r="S168" s="162"/>
      <c r="T168" s="162"/>
      <c r="U168" s="162"/>
    </row>
    <row r="169" spans="2:21" s="200" customFormat="1" ht="15.75" customHeight="1">
      <c r="B169" s="870"/>
      <c r="C169" s="222" t="s">
        <v>486</v>
      </c>
      <c r="D169" s="243"/>
      <c r="E169" s="244"/>
      <c r="F169" s="245"/>
      <c r="G169" s="243"/>
      <c r="H169" s="246"/>
      <c r="I169" s="247"/>
      <c r="J169" s="243"/>
      <c r="K169" s="244"/>
      <c r="L169" s="245"/>
      <c r="M169" s="243"/>
      <c r="N169" s="244"/>
      <c r="O169" s="230"/>
      <c r="P169" s="162"/>
      <c r="Q169" s="162"/>
      <c r="R169" s="162"/>
      <c r="S169" s="162"/>
      <c r="T169" s="162"/>
      <c r="U169" s="162"/>
    </row>
    <row r="170" spans="2:21" s="200" customFormat="1" ht="19.5" customHeight="1" thickBot="1">
      <c r="B170" s="871"/>
      <c r="C170" s="231" t="s">
        <v>490</v>
      </c>
      <c r="D170" s="257"/>
      <c r="E170" s="258"/>
      <c r="F170" s="259"/>
      <c r="G170" s="257"/>
      <c r="H170" s="233"/>
      <c r="I170" s="236"/>
      <c r="J170" s="236"/>
      <c r="K170" s="248"/>
      <c r="L170" s="249"/>
      <c r="M170" s="236"/>
      <c r="N170" s="248"/>
      <c r="O170" s="237"/>
      <c r="P170" s="162"/>
      <c r="Q170" s="162"/>
      <c r="R170" s="162"/>
      <c r="S170" s="162"/>
      <c r="T170" s="162"/>
      <c r="U170" s="162"/>
    </row>
    <row r="171" spans="2:21" s="252" customFormat="1" ht="14.25">
      <c r="B171" s="250"/>
      <c r="C171" s="238"/>
      <c r="D171" s="250" t="s">
        <v>465</v>
      </c>
      <c r="E171" s="238"/>
      <c r="F171" s="238"/>
      <c r="G171" s="238"/>
      <c r="H171" s="238"/>
      <c r="I171" s="251"/>
      <c r="J171" s="238"/>
      <c r="K171" s="238"/>
      <c r="L171" s="238"/>
      <c r="M171" s="238"/>
      <c r="N171" s="238"/>
      <c r="O171" s="238"/>
      <c r="P171" s="162"/>
      <c r="Q171" s="162"/>
      <c r="R171" s="162"/>
      <c r="S171" s="162"/>
      <c r="T171" s="162"/>
      <c r="U171" s="162"/>
    </row>
    <row r="172" spans="2:21" s="200" customFormat="1" ht="22.5">
      <c r="B172" s="253"/>
      <c r="D172" s="199"/>
      <c r="E172" s="199"/>
      <c r="F172" s="199"/>
      <c r="G172" s="199"/>
      <c r="H172" s="199"/>
      <c r="I172" s="254"/>
      <c r="J172" s="199"/>
      <c r="K172" s="199"/>
      <c r="L172" s="199"/>
      <c r="M172" s="199"/>
      <c r="N172" s="199"/>
      <c r="O172" s="199"/>
      <c r="P172" s="162"/>
      <c r="Q172" s="162"/>
      <c r="R172" s="162"/>
      <c r="S172" s="162"/>
      <c r="T172" s="162"/>
      <c r="U172" s="162"/>
    </row>
    <row r="173" spans="2:21" s="200" customFormat="1" ht="23.25" thickBot="1">
      <c r="B173" s="253"/>
      <c r="D173" s="199"/>
      <c r="E173" s="199"/>
      <c r="F173" s="199"/>
      <c r="G173" s="199"/>
      <c r="H173" s="199"/>
      <c r="I173" s="254"/>
      <c r="J173" s="199"/>
      <c r="K173" s="199"/>
      <c r="L173" s="199"/>
      <c r="M173" s="199"/>
      <c r="N173" s="199"/>
      <c r="O173" s="199"/>
      <c r="P173" s="162"/>
      <c r="Q173" s="162"/>
      <c r="R173" s="162"/>
      <c r="S173" s="162"/>
      <c r="T173" s="162"/>
      <c r="U173" s="162"/>
    </row>
    <row r="174" spans="2:21" s="200" customFormat="1" ht="32.25" customHeight="1" thickBot="1">
      <c r="B174" s="161"/>
      <c r="C174" s="164"/>
      <c r="D174" s="876" t="s">
        <v>472</v>
      </c>
      <c r="E174" s="877"/>
      <c r="F174" s="877"/>
      <c r="G174" s="877"/>
      <c r="H174" s="877"/>
      <c r="I174" s="877"/>
      <c r="J174" s="877"/>
      <c r="K174" s="877"/>
      <c r="L174" s="877"/>
      <c r="M174" s="877"/>
      <c r="N174" s="877"/>
      <c r="O174" s="877"/>
      <c r="P174" s="162"/>
      <c r="Q174" s="162"/>
      <c r="R174" s="162"/>
      <c r="S174" s="162"/>
      <c r="T174" s="162"/>
      <c r="U174" s="162"/>
    </row>
    <row r="175" spans="2:21" s="200" customFormat="1" ht="32.25" customHeight="1" thickBot="1">
      <c r="B175" s="161"/>
      <c r="C175" s="164"/>
      <c r="D175" s="876" t="s">
        <v>12</v>
      </c>
      <c r="E175" s="877"/>
      <c r="F175" s="877"/>
      <c r="G175" s="877"/>
      <c r="H175" s="877"/>
      <c r="I175" s="878"/>
      <c r="J175" s="876" t="s">
        <v>13</v>
      </c>
      <c r="K175" s="877"/>
      <c r="L175" s="877"/>
      <c r="M175" s="877"/>
      <c r="N175" s="877"/>
      <c r="O175" s="878"/>
      <c r="P175" s="162"/>
      <c r="Q175" s="162"/>
      <c r="R175" s="162"/>
      <c r="S175" s="162"/>
      <c r="T175" s="162"/>
      <c r="U175" s="162"/>
    </row>
    <row r="176" spans="2:21" s="200" customFormat="1" ht="51" customHeight="1">
      <c r="B176" s="165"/>
      <c r="C176" s="164"/>
      <c r="D176" s="872" t="s">
        <v>442</v>
      </c>
      <c r="E176" s="891"/>
      <c r="F176" s="892" t="s">
        <v>443</v>
      </c>
      <c r="G176" s="887" t="s">
        <v>444</v>
      </c>
      <c r="H176" s="888"/>
      <c r="I176" s="889" t="s">
        <v>445</v>
      </c>
      <c r="J176" s="872" t="s">
        <v>442</v>
      </c>
      <c r="K176" s="891"/>
      <c r="L176" s="892" t="s">
        <v>443</v>
      </c>
      <c r="M176" s="887" t="s">
        <v>444</v>
      </c>
      <c r="N176" s="888"/>
      <c r="O176" s="889" t="s">
        <v>445</v>
      </c>
      <c r="P176" s="162"/>
      <c r="Q176" s="162"/>
      <c r="R176" s="162"/>
      <c r="S176" s="162"/>
      <c r="T176" s="162"/>
      <c r="U176" s="162"/>
    </row>
    <row r="177" spans="2:21" s="200" customFormat="1" ht="33" customHeight="1" thickBot="1">
      <c r="B177" s="239">
        <v>7</v>
      </c>
      <c r="C177" s="203" t="s">
        <v>11</v>
      </c>
      <c r="D177" s="204"/>
      <c r="E177" s="205" t="s">
        <v>473</v>
      </c>
      <c r="F177" s="893"/>
      <c r="G177" s="204"/>
      <c r="H177" s="205" t="s">
        <v>473</v>
      </c>
      <c r="I177" s="890"/>
      <c r="J177" s="204"/>
      <c r="K177" s="205" t="s">
        <v>473</v>
      </c>
      <c r="L177" s="893"/>
      <c r="M177" s="204"/>
      <c r="N177" s="205" t="s">
        <v>473</v>
      </c>
      <c r="O177" s="890"/>
      <c r="P177" s="162"/>
      <c r="Q177" s="162"/>
      <c r="R177" s="162"/>
      <c r="S177" s="162"/>
      <c r="T177" s="162"/>
      <c r="U177" s="162"/>
    </row>
    <row r="178" spans="2:21" s="200" customFormat="1" ht="15.75" customHeight="1">
      <c r="B178" s="869" t="s">
        <v>630</v>
      </c>
      <c r="C178" s="206" t="s">
        <v>474</v>
      </c>
      <c r="D178" s="260">
        <v>0</v>
      </c>
      <c r="E178" s="261">
        <v>0</v>
      </c>
      <c r="F178" s="349">
        <v>0</v>
      </c>
      <c r="G178" s="350">
        <v>0</v>
      </c>
      <c r="H178" s="351">
        <v>0</v>
      </c>
      <c r="I178" s="352">
        <v>0</v>
      </c>
      <c r="J178" s="260">
        <v>0</v>
      </c>
      <c r="K178" s="261">
        <v>0</v>
      </c>
      <c r="L178" s="349">
        <v>0</v>
      </c>
      <c r="M178" s="350">
        <v>0</v>
      </c>
      <c r="N178" s="351">
        <v>0</v>
      </c>
      <c r="O178" s="352">
        <v>0</v>
      </c>
      <c r="P178" s="162"/>
      <c r="Q178" s="162"/>
      <c r="R178" s="162"/>
      <c r="S178" s="162"/>
      <c r="T178" s="162"/>
      <c r="U178" s="162"/>
    </row>
    <row r="179" spans="2:21" s="200" customFormat="1" ht="15.75" customHeight="1">
      <c r="B179" s="870"/>
      <c r="C179" s="207" t="s">
        <v>452</v>
      </c>
      <c r="D179" s="260">
        <v>2619.2661800000001</v>
      </c>
      <c r="E179" s="261">
        <v>0</v>
      </c>
      <c r="F179" s="262">
        <v>1403.6033070000001</v>
      </c>
      <c r="G179" s="260">
        <v>357.556937</v>
      </c>
      <c r="H179" s="261">
        <v>0</v>
      </c>
      <c r="I179" s="255">
        <v>2.050265</v>
      </c>
      <c r="J179" s="260">
        <v>2489.2997169999999</v>
      </c>
      <c r="K179" s="261">
        <v>0</v>
      </c>
      <c r="L179" s="262">
        <v>1236.2016679999999</v>
      </c>
      <c r="M179" s="260">
        <v>304.473274</v>
      </c>
      <c r="N179" s="261">
        <v>0</v>
      </c>
      <c r="O179" s="255">
        <v>1.7576879999999999</v>
      </c>
      <c r="P179" s="162"/>
      <c r="Q179" s="162"/>
      <c r="R179" s="162"/>
      <c r="S179" s="162"/>
      <c r="T179" s="162"/>
      <c r="U179" s="162"/>
    </row>
    <row r="180" spans="2:21" s="200" customFormat="1" ht="15.75" customHeight="1">
      <c r="B180" s="870"/>
      <c r="C180" s="208" t="s">
        <v>475</v>
      </c>
      <c r="D180" s="210">
        <v>6088.9124700000002</v>
      </c>
      <c r="E180" s="219">
        <v>101.731182</v>
      </c>
      <c r="F180" s="353">
        <v>2408.1932729999999</v>
      </c>
      <c r="G180" s="210">
        <v>1217.0441510000001</v>
      </c>
      <c r="H180" s="219">
        <v>24.147541</v>
      </c>
      <c r="I180" s="354">
        <v>71.370607000000007</v>
      </c>
      <c r="J180" s="210">
        <v>6636.5012310000002</v>
      </c>
      <c r="K180" s="219">
        <v>93.223985999999996</v>
      </c>
      <c r="L180" s="353">
        <v>3123.4570709999998</v>
      </c>
      <c r="M180" s="210">
        <v>1529.7485919999999</v>
      </c>
      <c r="N180" s="219">
        <v>22.238464</v>
      </c>
      <c r="O180" s="354">
        <v>68.024331000000004</v>
      </c>
      <c r="P180" s="162"/>
      <c r="Q180" s="162"/>
      <c r="R180" s="162"/>
      <c r="S180" s="162"/>
      <c r="T180" s="162"/>
      <c r="U180" s="162"/>
    </row>
    <row r="181" spans="2:21" s="200" customFormat="1" ht="15.75" customHeight="1">
      <c r="B181" s="870"/>
      <c r="C181" s="209" t="s">
        <v>476</v>
      </c>
      <c r="D181" s="210">
        <v>51.442203999999997</v>
      </c>
      <c r="E181" s="219">
        <v>43.842204000000002</v>
      </c>
      <c r="F181" s="353">
        <v>46.067678000000001</v>
      </c>
      <c r="G181" s="210">
        <v>12.355335999999999</v>
      </c>
      <c r="H181" s="219">
        <v>10.522129</v>
      </c>
      <c r="I181" s="354">
        <v>21.210996000000002</v>
      </c>
      <c r="J181" s="210">
        <v>51.446714999999998</v>
      </c>
      <c r="K181" s="219">
        <v>43.846715000000003</v>
      </c>
      <c r="L181" s="353">
        <v>44.441034999999999</v>
      </c>
      <c r="M181" s="210">
        <v>11.055282</v>
      </c>
      <c r="N181" s="219">
        <v>10.628444</v>
      </c>
      <c r="O181" s="354">
        <v>20.724201999999998</v>
      </c>
      <c r="P181" s="162"/>
      <c r="Q181" s="162"/>
      <c r="R181" s="162"/>
      <c r="S181" s="162"/>
      <c r="T181" s="162"/>
      <c r="U181" s="162"/>
    </row>
    <row r="182" spans="2:21" s="200" customFormat="1" ht="15.75" customHeight="1">
      <c r="B182" s="870"/>
      <c r="C182" s="209" t="s">
        <v>477</v>
      </c>
      <c r="D182" s="210">
        <v>208.344933</v>
      </c>
      <c r="E182" s="219">
        <v>2.9336639999999998</v>
      </c>
      <c r="F182" s="353">
        <v>96.109492000000003</v>
      </c>
      <c r="G182" s="210">
        <v>74.825754000000003</v>
      </c>
      <c r="H182" s="219">
        <v>0.70407900000000001</v>
      </c>
      <c r="I182" s="354">
        <v>1.5049429999999999</v>
      </c>
      <c r="J182" s="210">
        <v>23.922855999999999</v>
      </c>
      <c r="K182" s="219">
        <v>0.91241300000000003</v>
      </c>
      <c r="L182" s="353">
        <v>16.773416999999998</v>
      </c>
      <c r="M182" s="210">
        <v>15.995414</v>
      </c>
      <c r="N182" s="219">
        <v>0.21897900000000001</v>
      </c>
      <c r="O182" s="354">
        <v>0.82903000000000004</v>
      </c>
      <c r="P182" s="162"/>
      <c r="Q182" s="162"/>
      <c r="R182" s="162"/>
      <c r="S182" s="162"/>
      <c r="T182" s="162"/>
      <c r="U182" s="162"/>
    </row>
    <row r="183" spans="2:21" s="200" customFormat="1" ht="15.75" customHeight="1">
      <c r="B183" s="870"/>
      <c r="C183" s="208" t="s">
        <v>455</v>
      </c>
      <c r="D183" s="210">
        <v>28.680551999999999</v>
      </c>
      <c r="E183" s="219">
        <v>1.3461449999999999</v>
      </c>
      <c r="F183" s="353">
        <v>28.336621999999998</v>
      </c>
      <c r="G183" s="210">
        <v>5.8424779999999998</v>
      </c>
      <c r="H183" s="219">
        <v>0.21974399999999999</v>
      </c>
      <c r="I183" s="354">
        <v>0.75227100000000002</v>
      </c>
      <c r="J183" s="210">
        <v>29.403261000000001</v>
      </c>
      <c r="K183" s="219">
        <v>1.038835</v>
      </c>
      <c r="L183" s="353">
        <v>29.081690999999999</v>
      </c>
      <c r="M183" s="210">
        <v>6.4387129999999999</v>
      </c>
      <c r="N183" s="219">
        <v>0.23541300000000001</v>
      </c>
      <c r="O183" s="354">
        <v>0.48092600000000002</v>
      </c>
      <c r="P183" s="162"/>
      <c r="Q183" s="162"/>
      <c r="R183" s="162"/>
      <c r="S183" s="162"/>
      <c r="T183" s="162"/>
      <c r="U183" s="162"/>
    </row>
    <row r="184" spans="2:21" s="200" customFormat="1" ht="15.75" customHeight="1">
      <c r="B184" s="870"/>
      <c r="C184" s="213" t="s">
        <v>478</v>
      </c>
      <c r="D184" s="210">
        <v>26.269632000000001</v>
      </c>
      <c r="E184" s="219">
        <v>0.66659800000000002</v>
      </c>
      <c r="F184" s="353">
        <v>26.255509</v>
      </c>
      <c r="G184" s="210">
        <v>5.3785769999999999</v>
      </c>
      <c r="H184" s="219">
        <v>0.14130300000000001</v>
      </c>
      <c r="I184" s="354">
        <v>0.43634400000000001</v>
      </c>
      <c r="J184" s="210">
        <v>27.746849999999998</v>
      </c>
      <c r="K184" s="219">
        <v>0.55135900000000004</v>
      </c>
      <c r="L184" s="353">
        <v>27.528234999999999</v>
      </c>
      <c r="M184" s="210">
        <v>6.0995369999999998</v>
      </c>
      <c r="N184" s="219">
        <v>0.17621800000000001</v>
      </c>
      <c r="O184" s="354">
        <v>0.287493</v>
      </c>
      <c r="P184" s="162"/>
      <c r="Q184" s="162"/>
      <c r="R184" s="162"/>
      <c r="S184" s="162"/>
      <c r="T184" s="162"/>
      <c r="U184" s="162"/>
    </row>
    <row r="185" spans="2:21" s="200" customFormat="1" ht="15.75" customHeight="1">
      <c r="B185" s="870"/>
      <c r="C185" s="214" t="s">
        <v>479</v>
      </c>
      <c r="D185" s="210">
        <v>0</v>
      </c>
      <c r="E185" s="219">
        <v>0</v>
      </c>
      <c r="F185" s="353">
        <v>0</v>
      </c>
      <c r="G185" s="210">
        <v>0</v>
      </c>
      <c r="H185" s="219">
        <v>0</v>
      </c>
      <c r="I185" s="354">
        <v>0</v>
      </c>
      <c r="J185" s="210">
        <v>0</v>
      </c>
      <c r="K185" s="219">
        <v>0</v>
      </c>
      <c r="L185" s="353">
        <v>0</v>
      </c>
      <c r="M185" s="210">
        <v>0</v>
      </c>
      <c r="N185" s="219">
        <v>0</v>
      </c>
      <c r="O185" s="354">
        <v>0</v>
      </c>
      <c r="P185" s="162"/>
      <c r="Q185" s="162"/>
      <c r="R185" s="162"/>
      <c r="S185" s="162"/>
      <c r="T185" s="162"/>
      <c r="U185" s="162"/>
    </row>
    <row r="186" spans="2:21" s="200" customFormat="1" ht="15.75" customHeight="1">
      <c r="B186" s="870"/>
      <c r="C186" s="214" t="s">
        <v>480</v>
      </c>
      <c r="D186" s="260">
        <v>26.269632000000001</v>
      </c>
      <c r="E186" s="261">
        <v>0.66659800000000002</v>
      </c>
      <c r="F186" s="262">
        <v>26.255509</v>
      </c>
      <c r="G186" s="260">
        <v>5.3785769999999999</v>
      </c>
      <c r="H186" s="261">
        <v>0.14130300000000001</v>
      </c>
      <c r="I186" s="255">
        <v>0.43634400000000001</v>
      </c>
      <c r="J186" s="260">
        <v>27.746849999999998</v>
      </c>
      <c r="K186" s="261">
        <v>0.55135900000000004</v>
      </c>
      <c r="L186" s="262">
        <v>27.528234999999999</v>
      </c>
      <c r="M186" s="260">
        <v>6.0995369999999998</v>
      </c>
      <c r="N186" s="261">
        <v>0.17621800000000001</v>
      </c>
      <c r="O186" s="255">
        <v>0.287493</v>
      </c>
      <c r="P186" s="162"/>
      <c r="Q186" s="162"/>
      <c r="R186" s="162"/>
      <c r="S186" s="162"/>
      <c r="T186" s="162"/>
      <c r="U186" s="162"/>
    </row>
    <row r="187" spans="2:21" s="200" customFormat="1" ht="15.75" customHeight="1">
      <c r="B187" s="870"/>
      <c r="C187" s="213" t="s">
        <v>481</v>
      </c>
      <c r="D187" s="260">
        <v>0</v>
      </c>
      <c r="E187" s="261">
        <v>0</v>
      </c>
      <c r="F187" s="262">
        <v>0</v>
      </c>
      <c r="G187" s="260">
        <v>0</v>
      </c>
      <c r="H187" s="261">
        <v>0</v>
      </c>
      <c r="I187" s="255">
        <v>0</v>
      </c>
      <c r="J187" s="260">
        <v>0</v>
      </c>
      <c r="K187" s="261">
        <v>0</v>
      </c>
      <c r="L187" s="262">
        <v>0</v>
      </c>
      <c r="M187" s="260">
        <v>0</v>
      </c>
      <c r="N187" s="261">
        <v>0</v>
      </c>
      <c r="O187" s="255">
        <v>0</v>
      </c>
      <c r="P187" s="162"/>
      <c r="Q187" s="162"/>
      <c r="R187" s="162"/>
      <c r="S187" s="162"/>
      <c r="T187" s="162"/>
      <c r="U187" s="162"/>
    </row>
    <row r="188" spans="2:21" s="200" customFormat="1" ht="15.75" customHeight="1">
      <c r="B188" s="870"/>
      <c r="C188" s="213" t="s">
        <v>482</v>
      </c>
      <c r="D188" s="260">
        <v>2.41092</v>
      </c>
      <c r="E188" s="261">
        <v>0.67954700000000001</v>
      </c>
      <c r="F188" s="262">
        <v>2.0811130000000002</v>
      </c>
      <c r="G188" s="260">
        <v>0.46390100000000001</v>
      </c>
      <c r="H188" s="261">
        <v>7.8440999999999997E-2</v>
      </c>
      <c r="I188" s="255">
        <v>0.31592700000000001</v>
      </c>
      <c r="J188" s="260">
        <v>1.6564110000000001</v>
      </c>
      <c r="K188" s="261">
        <v>0.48747600000000002</v>
      </c>
      <c r="L188" s="262">
        <v>1.5534559999999999</v>
      </c>
      <c r="M188" s="260">
        <v>0.33917599999999998</v>
      </c>
      <c r="N188" s="261">
        <v>5.9194999999999998E-2</v>
      </c>
      <c r="O188" s="255">
        <v>0.19343299999999999</v>
      </c>
      <c r="P188" s="162"/>
      <c r="Q188" s="162"/>
      <c r="R188" s="162"/>
      <c r="S188" s="162"/>
      <c r="T188" s="162"/>
      <c r="U188" s="162"/>
    </row>
    <row r="189" spans="2:21" s="200" customFormat="1" ht="15.75" customHeight="1">
      <c r="B189" s="870"/>
      <c r="C189" s="214" t="s">
        <v>483</v>
      </c>
      <c r="D189" s="260">
        <v>0.36826399999999998</v>
      </c>
      <c r="E189" s="261">
        <v>0.368168</v>
      </c>
      <c r="F189" s="262">
        <v>0.36826399999999998</v>
      </c>
      <c r="G189" s="260">
        <v>5.1892000000000001E-2</v>
      </c>
      <c r="H189" s="261">
        <v>5.1544E-2</v>
      </c>
      <c r="I189" s="255">
        <v>0.102105</v>
      </c>
      <c r="J189" s="260">
        <v>0.36851299999999998</v>
      </c>
      <c r="K189" s="261">
        <v>0.36850500000000003</v>
      </c>
      <c r="L189" s="262">
        <v>0.36851299999999998</v>
      </c>
      <c r="M189" s="260">
        <v>5.1632999999999998E-2</v>
      </c>
      <c r="N189" s="261">
        <v>5.1601000000000001E-2</v>
      </c>
      <c r="O189" s="255">
        <v>0.101798</v>
      </c>
      <c r="P189" s="162"/>
      <c r="Q189" s="162"/>
      <c r="R189" s="162"/>
      <c r="S189" s="162"/>
      <c r="T189" s="162"/>
      <c r="U189" s="162"/>
    </row>
    <row r="190" spans="2:21" s="200" customFormat="1" ht="15.75" customHeight="1">
      <c r="B190" s="870"/>
      <c r="C190" s="215" t="s">
        <v>484</v>
      </c>
      <c r="D190" s="260">
        <v>2.042656</v>
      </c>
      <c r="E190" s="261">
        <v>0.31137900000000002</v>
      </c>
      <c r="F190" s="262">
        <v>1.7128490000000001</v>
      </c>
      <c r="G190" s="260">
        <v>0.41200900000000001</v>
      </c>
      <c r="H190" s="261">
        <v>2.6897000000000001E-2</v>
      </c>
      <c r="I190" s="255">
        <v>0.21382200000000001</v>
      </c>
      <c r="J190" s="260">
        <v>1.287898</v>
      </c>
      <c r="K190" s="261">
        <v>0.11897099999999999</v>
      </c>
      <c r="L190" s="262">
        <v>1.1849430000000001</v>
      </c>
      <c r="M190" s="260">
        <v>0.28754299999999999</v>
      </c>
      <c r="N190" s="261">
        <v>7.5940000000000001E-3</v>
      </c>
      <c r="O190" s="255">
        <v>9.1634999999999994E-2</v>
      </c>
      <c r="P190" s="162"/>
      <c r="Q190" s="162"/>
      <c r="R190" s="162"/>
      <c r="S190" s="162"/>
      <c r="T190" s="162"/>
      <c r="U190" s="162"/>
    </row>
    <row r="191" spans="2:21" s="200" customFormat="1" ht="15.75" customHeight="1">
      <c r="B191" s="870"/>
      <c r="C191" s="208" t="s">
        <v>462</v>
      </c>
      <c r="D191" s="260">
        <v>0</v>
      </c>
      <c r="E191" s="261">
        <v>0</v>
      </c>
      <c r="F191" s="262">
        <v>0</v>
      </c>
      <c r="G191" s="260">
        <v>0</v>
      </c>
      <c r="H191" s="261">
        <v>0</v>
      </c>
      <c r="I191" s="255">
        <v>0</v>
      </c>
      <c r="J191" s="260">
        <v>0</v>
      </c>
      <c r="K191" s="261">
        <v>0</v>
      </c>
      <c r="L191" s="262">
        <v>0</v>
      </c>
      <c r="M191" s="260">
        <v>0</v>
      </c>
      <c r="N191" s="261">
        <v>0</v>
      </c>
      <c r="O191" s="255">
        <v>2.8540000000000002E-3</v>
      </c>
      <c r="P191" s="162"/>
      <c r="Q191" s="162"/>
      <c r="R191" s="162"/>
      <c r="S191" s="162"/>
      <c r="T191" s="162"/>
      <c r="U191" s="162"/>
    </row>
    <row r="192" spans="2:21" s="242" customFormat="1" ht="15.75" hidden="1" customHeight="1">
      <c r="B192" s="870"/>
      <c r="C192" s="218"/>
      <c r="D192" s="174"/>
      <c r="E192" s="198"/>
      <c r="F192" s="197"/>
      <c r="G192" s="174"/>
      <c r="H192" s="198"/>
      <c r="I192" s="240"/>
      <c r="J192" s="174"/>
      <c r="K192" s="198"/>
      <c r="L192" s="197"/>
      <c r="M192" s="174"/>
      <c r="N192" s="198"/>
      <c r="O192" s="241"/>
      <c r="P192" s="162"/>
      <c r="Q192" s="162"/>
      <c r="R192" s="162"/>
      <c r="S192" s="162"/>
      <c r="T192" s="162"/>
      <c r="U192" s="162"/>
    </row>
    <row r="193" spans="2:21" s="200" customFormat="1" ht="15.75" customHeight="1">
      <c r="B193" s="870"/>
      <c r="C193" s="222" t="s">
        <v>486</v>
      </c>
      <c r="D193" s="243"/>
      <c r="E193" s="244"/>
      <c r="F193" s="245"/>
      <c r="G193" s="243"/>
      <c r="H193" s="246"/>
      <c r="I193" s="247"/>
      <c r="J193" s="243"/>
      <c r="K193" s="244"/>
      <c r="L193" s="245"/>
      <c r="M193" s="243"/>
      <c r="N193" s="244"/>
      <c r="O193" s="230"/>
      <c r="P193" s="162"/>
      <c r="Q193" s="162"/>
      <c r="R193" s="162"/>
      <c r="S193" s="162"/>
      <c r="T193" s="162"/>
      <c r="U193" s="162"/>
    </row>
    <row r="194" spans="2:21" s="200" customFormat="1" ht="19.5" customHeight="1" thickBot="1">
      <c r="B194" s="871"/>
      <c r="C194" s="231" t="s">
        <v>490</v>
      </c>
      <c r="D194" s="257"/>
      <c r="E194" s="258"/>
      <c r="F194" s="259"/>
      <c r="G194" s="257"/>
      <c r="H194" s="233"/>
      <c r="I194" s="236"/>
      <c r="J194" s="236"/>
      <c r="K194" s="248"/>
      <c r="L194" s="249"/>
      <c r="M194" s="236"/>
      <c r="N194" s="248"/>
      <c r="O194" s="237"/>
      <c r="P194" s="162"/>
      <c r="Q194" s="162"/>
      <c r="R194" s="162"/>
      <c r="S194" s="162"/>
      <c r="T194" s="162"/>
      <c r="U194" s="162"/>
    </row>
    <row r="195" spans="2:21" s="252" customFormat="1" ht="14.25">
      <c r="B195" s="250"/>
      <c r="C195" s="238"/>
      <c r="D195" s="250" t="s">
        <v>465</v>
      </c>
      <c r="E195" s="238"/>
      <c r="F195" s="238"/>
      <c r="G195" s="238"/>
      <c r="H195" s="238"/>
      <c r="I195" s="251"/>
      <c r="J195" s="238"/>
      <c r="K195" s="238"/>
      <c r="L195" s="238"/>
      <c r="M195" s="238"/>
      <c r="N195" s="238"/>
      <c r="O195" s="238"/>
      <c r="P195" s="162"/>
      <c r="Q195" s="162"/>
      <c r="R195" s="162"/>
      <c r="S195" s="162"/>
      <c r="T195" s="162"/>
      <c r="U195" s="162"/>
    </row>
    <row r="196" spans="2:21" s="200" customFormat="1" ht="22.5">
      <c r="B196" s="253"/>
      <c r="D196" s="199"/>
      <c r="E196" s="199"/>
      <c r="F196" s="199"/>
      <c r="G196" s="199"/>
      <c r="H196" s="199"/>
      <c r="I196" s="254"/>
      <c r="J196" s="199"/>
      <c r="K196" s="199"/>
      <c r="L196" s="199"/>
      <c r="M196" s="199"/>
      <c r="N196" s="199"/>
      <c r="O196" s="199"/>
      <c r="P196" s="162"/>
      <c r="Q196" s="162"/>
      <c r="R196" s="162"/>
      <c r="S196" s="162"/>
      <c r="T196" s="162"/>
      <c r="U196" s="162"/>
    </row>
    <row r="197" spans="2:21" s="200" customFormat="1" ht="23.25" thickBot="1">
      <c r="B197" s="253"/>
      <c r="D197" s="199"/>
      <c r="E197" s="199"/>
      <c r="F197" s="199"/>
      <c r="G197" s="199"/>
      <c r="H197" s="199"/>
      <c r="I197" s="254"/>
      <c r="J197" s="199"/>
      <c r="K197" s="199"/>
      <c r="L197" s="199"/>
      <c r="M197" s="199"/>
      <c r="N197" s="199"/>
      <c r="O197" s="199"/>
      <c r="P197" s="162"/>
      <c r="Q197" s="162"/>
      <c r="R197" s="162"/>
      <c r="S197" s="162"/>
      <c r="T197" s="162"/>
      <c r="U197" s="162"/>
    </row>
    <row r="198" spans="2:21" s="200" customFormat="1" ht="32.25" customHeight="1" thickBot="1">
      <c r="B198" s="161"/>
      <c r="C198" s="164"/>
      <c r="D198" s="876" t="s">
        <v>472</v>
      </c>
      <c r="E198" s="877"/>
      <c r="F198" s="877"/>
      <c r="G198" s="877"/>
      <c r="H198" s="877"/>
      <c r="I198" s="877"/>
      <c r="J198" s="877"/>
      <c r="K198" s="877"/>
      <c r="L198" s="877"/>
      <c r="M198" s="877"/>
      <c r="N198" s="877"/>
      <c r="O198" s="877"/>
      <c r="P198" s="162"/>
      <c r="Q198" s="162"/>
      <c r="R198" s="162"/>
      <c r="S198" s="162"/>
      <c r="T198" s="162"/>
      <c r="U198" s="162"/>
    </row>
    <row r="199" spans="2:21" s="200" customFormat="1" ht="32.25" customHeight="1" thickBot="1">
      <c r="B199" s="161"/>
      <c r="C199" s="164"/>
      <c r="D199" s="876" t="s">
        <v>12</v>
      </c>
      <c r="E199" s="877"/>
      <c r="F199" s="877"/>
      <c r="G199" s="877"/>
      <c r="H199" s="877"/>
      <c r="I199" s="878"/>
      <c r="J199" s="876" t="s">
        <v>13</v>
      </c>
      <c r="K199" s="877"/>
      <c r="L199" s="877"/>
      <c r="M199" s="877"/>
      <c r="N199" s="877"/>
      <c r="O199" s="878"/>
      <c r="P199" s="162"/>
      <c r="Q199" s="162"/>
      <c r="R199" s="162"/>
      <c r="S199" s="162"/>
      <c r="T199" s="162"/>
      <c r="U199" s="162"/>
    </row>
    <row r="200" spans="2:21" s="200" customFormat="1" ht="51" customHeight="1">
      <c r="B200" s="165"/>
      <c r="C200" s="164"/>
      <c r="D200" s="872" t="s">
        <v>442</v>
      </c>
      <c r="E200" s="891"/>
      <c r="F200" s="892" t="s">
        <v>443</v>
      </c>
      <c r="G200" s="887" t="s">
        <v>444</v>
      </c>
      <c r="H200" s="888"/>
      <c r="I200" s="889" t="s">
        <v>445</v>
      </c>
      <c r="J200" s="872" t="s">
        <v>442</v>
      </c>
      <c r="K200" s="891"/>
      <c r="L200" s="892" t="s">
        <v>443</v>
      </c>
      <c r="M200" s="887" t="s">
        <v>444</v>
      </c>
      <c r="N200" s="888"/>
      <c r="O200" s="889" t="s">
        <v>445</v>
      </c>
      <c r="P200" s="162"/>
      <c r="Q200" s="162"/>
      <c r="R200" s="162"/>
      <c r="S200" s="162"/>
      <c r="T200" s="162"/>
      <c r="U200" s="162"/>
    </row>
    <row r="201" spans="2:21" s="200" customFormat="1" ht="33" customHeight="1" thickBot="1">
      <c r="B201" s="239">
        <v>8</v>
      </c>
      <c r="C201" s="203" t="s">
        <v>11</v>
      </c>
      <c r="D201" s="204"/>
      <c r="E201" s="205" t="s">
        <v>473</v>
      </c>
      <c r="F201" s="893"/>
      <c r="G201" s="204"/>
      <c r="H201" s="205" t="s">
        <v>473</v>
      </c>
      <c r="I201" s="890"/>
      <c r="J201" s="204"/>
      <c r="K201" s="205" t="s">
        <v>473</v>
      </c>
      <c r="L201" s="893"/>
      <c r="M201" s="204"/>
      <c r="N201" s="205" t="s">
        <v>473</v>
      </c>
      <c r="O201" s="890"/>
      <c r="P201" s="162"/>
      <c r="Q201" s="162"/>
      <c r="R201" s="162"/>
      <c r="S201" s="162"/>
      <c r="T201" s="162"/>
      <c r="U201" s="162"/>
    </row>
    <row r="202" spans="2:21" s="200" customFormat="1" ht="15.75" customHeight="1">
      <c r="B202" s="869" t="s">
        <v>634</v>
      </c>
      <c r="C202" s="206" t="s">
        <v>474</v>
      </c>
      <c r="D202" s="260">
        <v>0</v>
      </c>
      <c r="E202" s="261">
        <v>0</v>
      </c>
      <c r="F202" s="349">
        <v>0</v>
      </c>
      <c r="G202" s="350">
        <v>0</v>
      </c>
      <c r="H202" s="351">
        <v>0</v>
      </c>
      <c r="I202" s="352">
        <v>0</v>
      </c>
      <c r="J202" s="260">
        <v>0</v>
      </c>
      <c r="K202" s="261">
        <v>0</v>
      </c>
      <c r="L202" s="349">
        <v>0</v>
      </c>
      <c r="M202" s="350">
        <v>0</v>
      </c>
      <c r="N202" s="351">
        <v>0</v>
      </c>
      <c r="O202" s="352">
        <v>0</v>
      </c>
      <c r="P202" s="162"/>
      <c r="Q202" s="162"/>
      <c r="R202" s="162"/>
      <c r="S202" s="162"/>
      <c r="T202" s="162"/>
      <c r="U202" s="162"/>
    </row>
    <row r="203" spans="2:21" s="200" customFormat="1" ht="15.75" customHeight="1">
      <c r="B203" s="870"/>
      <c r="C203" s="207" t="s">
        <v>452</v>
      </c>
      <c r="D203" s="260">
        <v>15.852565</v>
      </c>
      <c r="E203" s="261">
        <v>1E-3</v>
      </c>
      <c r="F203" s="262">
        <v>1.0503199999999999</v>
      </c>
      <c r="G203" s="260">
        <v>1.3387</v>
      </c>
      <c r="H203" s="261">
        <v>2.5000000000000001E-4</v>
      </c>
      <c r="I203" s="255">
        <v>1.9449000000000001E-2</v>
      </c>
      <c r="J203" s="260">
        <v>16.972151</v>
      </c>
      <c r="K203" s="261">
        <v>1E-3</v>
      </c>
      <c r="L203" s="262">
        <v>0.74153500000000006</v>
      </c>
      <c r="M203" s="260">
        <v>0.36746600000000001</v>
      </c>
      <c r="N203" s="261">
        <v>2.5000000000000001E-4</v>
      </c>
      <c r="O203" s="255">
        <v>1.395E-3</v>
      </c>
      <c r="P203" s="162"/>
      <c r="Q203" s="162"/>
      <c r="R203" s="162"/>
      <c r="S203" s="162"/>
      <c r="T203" s="162"/>
      <c r="U203" s="162"/>
    </row>
    <row r="204" spans="2:21" s="200" customFormat="1" ht="15.6" customHeight="1">
      <c r="B204" s="870"/>
      <c r="C204" s="208" t="s">
        <v>475</v>
      </c>
      <c r="D204" s="210">
        <v>380.23182400000002</v>
      </c>
      <c r="E204" s="219">
        <v>0</v>
      </c>
      <c r="F204" s="353">
        <v>239.401906</v>
      </c>
      <c r="G204" s="210">
        <v>140.981874</v>
      </c>
      <c r="H204" s="219">
        <v>0</v>
      </c>
      <c r="I204" s="354">
        <v>1.0959760000000001</v>
      </c>
      <c r="J204" s="210">
        <v>329.35877099999999</v>
      </c>
      <c r="K204" s="219">
        <v>0</v>
      </c>
      <c r="L204" s="353">
        <v>230.20255599999999</v>
      </c>
      <c r="M204" s="210">
        <v>116.44409400000001</v>
      </c>
      <c r="N204" s="219">
        <v>0</v>
      </c>
      <c r="O204" s="354">
        <v>0.81300899999999998</v>
      </c>
      <c r="P204" s="162"/>
      <c r="Q204" s="162"/>
      <c r="R204" s="162"/>
      <c r="S204" s="162"/>
      <c r="T204" s="162"/>
      <c r="U204" s="162"/>
    </row>
    <row r="205" spans="2:21" s="200" customFormat="1" ht="15.75" customHeight="1">
      <c r="B205" s="870"/>
      <c r="C205" s="209" t="s">
        <v>476</v>
      </c>
      <c r="D205" s="210">
        <v>82.953818999999996</v>
      </c>
      <c r="E205" s="219">
        <v>0</v>
      </c>
      <c r="F205" s="353">
        <v>64.171452000000002</v>
      </c>
      <c r="G205" s="210">
        <v>30.88514</v>
      </c>
      <c r="H205" s="219">
        <v>0</v>
      </c>
      <c r="I205" s="354">
        <v>0.55101</v>
      </c>
      <c r="J205" s="210">
        <v>77.936052000000004</v>
      </c>
      <c r="K205" s="219">
        <v>0</v>
      </c>
      <c r="L205" s="353">
        <v>60.931902999999998</v>
      </c>
      <c r="M205" s="210">
        <v>29.469743000000001</v>
      </c>
      <c r="N205" s="219">
        <v>0</v>
      </c>
      <c r="O205" s="354">
        <v>0.427093</v>
      </c>
      <c r="P205" s="162"/>
      <c r="Q205" s="162"/>
      <c r="R205" s="162"/>
      <c r="S205" s="162"/>
      <c r="T205" s="162"/>
      <c r="U205" s="162"/>
    </row>
    <row r="206" spans="2:21" s="200" customFormat="1" ht="15.75" customHeight="1">
      <c r="B206" s="870"/>
      <c r="C206" s="209" t="s">
        <v>477</v>
      </c>
      <c r="D206" s="210">
        <v>0</v>
      </c>
      <c r="E206" s="219">
        <v>0</v>
      </c>
      <c r="F206" s="353">
        <v>0</v>
      </c>
      <c r="G206" s="210">
        <v>0</v>
      </c>
      <c r="H206" s="219">
        <v>0</v>
      </c>
      <c r="I206" s="354">
        <v>0</v>
      </c>
      <c r="J206" s="210">
        <v>0</v>
      </c>
      <c r="K206" s="219">
        <v>0</v>
      </c>
      <c r="L206" s="353">
        <v>0</v>
      </c>
      <c r="M206" s="210">
        <v>0</v>
      </c>
      <c r="N206" s="219">
        <v>0</v>
      </c>
      <c r="O206" s="354">
        <v>0</v>
      </c>
      <c r="P206" s="162"/>
      <c r="Q206" s="162"/>
      <c r="R206" s="162"/>
      <c r="S206" s="162"/>
      <c r="T206" s="162"/>
      <c r="U206" s="162"/>
    </row>
    <row r="207" spans="2:21" s="200" customFormat="1" ht="15.75" customHeight="1">
      <c r="B207" s="870"/>
      <c r="C207" s="208" t="s">
        <v>455</v>
      </c>
      <c r="D207" s="210">
        <v>0.439639</v>
      </c>
      <c r="E207" s="219">
        <v>2.1357000000000001E-2</v>
      </c>
      <c r="F207" s="353">
        <v>0.43742500000000001</v>
      </c>
      <c r="G207" s="210">
        <v>4.2215999999999997E-2</v>
      </c>
      <c r="H207" s="219">
        <v>5.6699999999999997E-3</v>
      </c>
      <c r="I207" s="354">
        <v>9.7059999999999994E-3</v>
      </c>
      <c r="J207" s="210">
        <v>0.47914400000000001</v>
      </c>
      <c r="K207" s="219">
        <v>1.9792000000000001E-2</v>
      </c>
      <c r="L207" s="353">
        <v>0.47739999999999999</v>
      </c>
      <c r="M207" s="210">
        <v>5.5336000000000003E-2</v>
      </c>
      <c r="N207" s="219">
        <v>4.9399999999999999E-3</v>
      </c>
      <c r="O207" s="354">
        <v>1.0577E-2</v>
      </c>
      <c r="P207" s="162"/>
      <c r="Q207" s="162"/>
      <c r="R207" s="162"/>
      <c r="S207" s="162"/>
      <c r="T207" s="162"/>
      <c r="U207" s="162"/>
    </row>
    <row r="208" spans="2:21" s="200" customFormat="1" ht="15.75" customHeight="1">
      <c r="B208" s="870"/>
      <c r="C208" s="213" t="s">
        <v>478</v>
      </c>
      <c r="D208" s="260">
        <v>0.20463999999999999</v>
      </c>
      <c r="E208" s="261">
        <v>0</v>
      </c>
      <c r="F208" s="262">
        <v>0.20463999999999999</v>
      </c>
      <c r="G208" s="260">
        <v>1.2551E-2</v>
      </c>
      <c r="H208" s="261">
        <v>0</v>
      </c>
      <c r="I208" s="255">
        <v>2.0000000000000002E-5</v>
      </c>
      <c r="J208" s="260">
        <v>0.24190300000000001</v>
      </c>
      <c r="K208" s="261">
        <v>0</v>
      </c>
      <c r="L208" s="262">
        <v>0.24190300000000001</v>
      </c>
      <c r="M208" s="260">
        <v>1.9761999999999998E-2</v>
      </c>
      <c r="N208" s="261">
        <v>0</v>
      </c>
      <c r="O208" s="255">
        <v>1.8699999999999999E-4</v>
      </c>
      <c r="P208" s="162"/>
      <c r="Q208" s="162"/>
      <c r="R208" s="162"/>
      <c r="S208" s="162"/>
      <c r="T208" s="162"/>
      <c r="U208" s="162"/>
    </row>
    <row r="209" spans="2:21" s="200" customFormat="1" ht="15.75" customHeight="1">
      <c r="B209" s="870"/>
      <c r="C209" s="214" t="s">
        <v>479</v>
      </c>
      <c r="D209" s="260">
        <v>0</v>
      </c>
      <c r="E209" s="261">
        <v>0</v>
      </c>
      <c r="F209" s="262">
        <v>0</v>
      </c>
      <c r="G209" s="260">
        <v>0</v>
      </c>
      <c r="H209" s="261">
        <v>0</v>
      </c>
      <c r="I209" s="255">
        <v>0</v>
      </c>
      <c r="J209" s="260">
        <v>0</v>
      </c>
      <c r="K209" s="261">
        <v>0</v>
      </c>
      <c r="L209" s="262">
        <v>0</v>
      </c>
      <c r="M209" s="260">
        <v>0</v>
      </c>
      <c r="N209" s="261">
        <v>0</v>
      </c>
      <c r="O209" s="255">
        <v>0</v>
      </c>
      <c r="P209" s="162"/>
      <c r="Q209" s="162"/>
      <c r="R209" s="162"/>
      <c r="S209" s="162"/>
      <c r="T209" s="162"/>
      <c r="U209" s="162"/>
    </row>
    <row r="210" spans="2:21" s="200" customFormat="1" ht="15.75" customHeight="1">
      <c r="B210" s="870"/>
      <c r="C210" s="214" t="s">
        <v>480</v>
      </c>
      <c r="D210" s="260">
        <v>0.20463999999999999</v>
      </c>
      <c r="E210" s="261">
        <v>0</v>
      </c>
      <c r="F210" s="262">
        <v>0.20463999999999999</v>
      </c>
      <c r="G210" s="260">
        <v>1.2551E-2</v>
      </c>
      <c r="H210" s="261">
        <v>0</v>
      </c>
      <c r="I210" s="255">
        <v>2.0000000000000002E-5</v>
      </c>
      <c r="J210" s="260">
        <v>0.24190300000000001</v>
      </c>
      <c r="K210" s="261">
        <v>0</v>
      </c>
      <c r="L210" s="262">
        <v>0.24190300000000001</v>
      </c>
      <c r="M210" s="260">
        <v>1.9761999999999998E-2</v>
      </c>
      <c r="N210" s="261">
        <v>0</v>
      </c>
      <c r="O210" s="255">
        <v>1.8699999999999999E-4</v>
      </c>
      <c r="P210" s="162"/>
      <c r="Q210" s="162"/>
      <c r="R210" s="162"/>
      <c r="S210" s="162"/>
      <c r="T210" s="162"/>
      <c r="U210" s="162"/>
    </row>
    <row r="211" spans="2:21" s="200" customFormat="1" ht="15.75" customHeight="1">
      <c r="B211" s="870"/>
      <c r="C211" s="213" t="s">
        <v>481</v>
      </c>
      <c r="D211" s="260">
        <v>0</v>
      </c>
      <c r="E211" s="261">
        <v>0</v>
      </c>
      <c r="F211" s="262">
        <v>0</v>
      </c>
      <c r="G211" s="260">
        <v>0</v>
      </c>
      <c r="H211" s="261">
        <v>0</v>
      </c>
      <c r="I211" s="255">
        <v>0</v>
      </c>
      <c r="J211" s="260">
        <v>0</v>
      </c>
      <c r="K211" s="261">
        <v>0</v>
      </c>
      <c r="L211" s="262">
        <v>0</v>
      </c>
      <c r="M211" s="260">
        <v>0</v>
      </c>
      <c r="N211" s="261">
        <v>0</v>
      </c>
      <c r="O211" s="255">
        <v>0</v>
      </c>
      <c r="P211" s="162"/>
      <c r="Q211" s="162"/>
      <c r="R211" s="162"/>
      <c r="S211" s="162"/>
      <c r="T211" s="162"/>
      <c r="U211" s="162"/>
    </row>
    <row r="212" spans="2:21" s="200" customFormat="1" ht="15.75" customHeight="1">
      <c r="B212" s="870"/>
      <c r="C212" s="213" t="s">
        <v>482</v>
      </c>
      <c r="D212" s="260">
        <v>0.23499900000000001</v>
      </c>
      <c r="E212" s="261">
        <v>2.1357000000000001E-2</v>
      </c>
      <c r="F212" s="262">
        <v>0.23278499999999999</v>
      </c>
      <c r="G212" s="260">
        <v>2.9665E-2</v>
      </c>
      <c r="H212" s="261">
        <v>5.6699999999999997E-3</v>
      </c>
      <c r="I212" s="255">
        <v>9.6860000000000002E-3</v>
      </c>
      <c r="J212" s="260">
        <v>0.23724100000000001</v>
      </c>
      <c r="K212" s="261">
        <v>1.9792000000000001E-2</v>
      </c>
      <c r="L212" s="262">
        <v>0.23549700000000001</v>
      </c>
      <c r="M212" s="260">
        <v>3.5574000000000001E-2</v>
      </c>
      <c r="N212" s="261">
        <v>4.9399999999999999E-3</v>
      </c>
      <c r="O212" s="255">
        <v>1.039E-2</v>
      </c>
      <c r="P212" s="162"/>
      <c r="Q212" s="162"/>
      <c r="R212" s="162"/>
      <c r="S212" s="162"/>
      <c r="T212" s="162"/>
      <c r="U212" s="162"/>
    </row>
    <row r="213" spans="2:21" s="200" customFormat="1" ht="15.75" customHeight="1">
      <c r="B213" s="870"/>
      <c r="C213" s="214" t="s">
        <v>483</v>
      </c>
      <c r="D213" s="260">
        <v>1.4799999999999999E-4</v>
      </c>
      <c r="E213" s="261">
        <v>3.6999999999999998E-5</v>
      </c>
      <c r="F213" s="262">
        <v>1.4799999999999999E-4</v>
      </c>
      <c r="G213" s="260">
        <v>5.7600000000000001E-4</v>
      </c>
      <c r="H213" s="261">
        <v>1.8000000000000001E-4</v>
      </c>
      <c r="I213" s="255">
        <v>6.9999999999999994E-5</v>
      </c>
      <c r="J213" s="260">
        <v>1.55E-4</v>
      </c>
      <c r="K213" s="261">
        <v>1.47E-4</v>
      </c>
      <c r="L213" s="262">
        <v>1.55E-4</v>
      </c>
      <c r="M213" s="260">
        <v>9.990000000000001E-4</v>
      </c>
      <c r="N213" s="261">
        <v>9.7000000000000005E-4</v>
      </c>
      <c r="O213" s="255">
        <v>6.2000000000000003E-5</v>
      </c>
      <c r="P213" s="162"/>
      <c r="Q213" s="162"/>
      <c r="R213" s="162"/>
      <c r="S213" s="162"/>
      <c r="T213" s="162"/>
      <c r="U213" s="162"/>
    </row>
    <row r="214" spans="2:21" s="200" customFormat="1" ht="15.75" customHeight="1">
      <c r="B214" s="870"/>
      <c r="C214" s="215" t="s">
        <v>484</v>
      </c>
      <c r="D214" s="260">
        <v>0.234851</v>
      </c>
      <c r="E214" s="261">
        <v>2.1319999999999999E-2</v>
      </c>
      <c r="F214" s="262">
        <v>0.23263700000000001</v>
      </c>
      <c r="G214" s="260">
        <v>2.9089E-2</v>
      </c>
      <c r="H214" s="261">
        <v>5.4900000000000001E-3</v>
      </c>
      <c r="I214" s="255">
        <v>9.6159999999999995E-3</v>
      </c>
      <c r="J214" s="260">
        <v>0.23708599999999999</v>
      </c>
      <c r="K214" s="261">
        <v>1.9644999999999999E-2</v>
      </c>
      <c r="L214" s="262">
        <v>0.235342</v>
      </c>
      <c r="M214" s="260">
        <v>3.4575000000000002E-2</v>
      </c>
      <c r="N214" s="261">
        <v>3.9699999999999996E-3</v>
      </c>
      <c r="O214" s="255">
        <v>1.0328E-2</v>
      </c>
      <c r="P214" s="162"/>
      <c r="Q214" s="162"/>
      <c r="R214" s="162"/>
      <c r="S214" s="162"/>
      <c r="T214" s="162"/>
      <c r="U214" s="162"/>
    </row>
    <row r="215" spans="2:21" s="200" customFormat="1" ht="15.75" customHeight="1">
      <c r="B215" s="870"/>
      <c r="C215" s="208" t="s">
        <v>462</v>
      </c>
      <c r="D215" s="260">
        <v>0</v>
      </c>
      <c r="E215" s="261">
        <v>0</v>
      </c>
      <c r="F215" s="262">
        <v>0</v>
      </c>
      <c r="G215" s="260">
        <v>0</v>
      </c>
      <c r="H215" s="261">
        <v>0</v>
      </c>
      <c r="I215" s="255">
        <v>0</v>
      </c>
      <c r="J215" s="260">
        <v>0</v>
      </c>
      <c r="K215" s="261">
        <v>0</v>
      </c>
      <c r="L215" s="262">
        <v>0</v>
      </c>
      <c r="M215" s="260">
        <v>0</v>
      </c>
      <c r="N215" s="261">
        <v>0</v>
      </c>
      <c r="O215" s="255">
        <v>0</v>
      </c>
      <c r="P215" s="162"/>
      <c r="Q215" s="162"/>
      <c r="R215" s="162"/>
      <c r="S215" s="162"/>
      <c r="T215" s="162"/>
      <c r="U215" s="162"/>
    </row>
    <row r="216" spans="2:21" s="242" customFormat="1" ht="15.75" hidden="1" customHeight="1">
      <c r="B216" s="870"/>
      <c r="C216" s="218"/>
      <c r="D216" s="260"/>
      <c r="E216" s="261"/>
      <c r="F216" s="262"/>
      <c r="G216" s="260"/>
      <c r="H216" s="261"/>
      <c r="I216" s="263"/>
      <c r="J216" s="260"/>
      <c r="K216" s="261"/>
      <c r="L216" s="262"/>
      <c r="M216" s="260"/>
      <c r="N216" s="261"/>
      <c r="O216" s="255"/>
      <c r="P216" s="162"/>
      <c r="Q216" s="162"/>
      <c r="R216" s="162"/>
      <c r="S216" s="162"/>
      <c r="T216" s="162"/>
      <c r="U216" s="162"/>
    </row>
    <row r="217" spans="2:21" s="200" customFormat="1" ht="15.75" customHeight="1">
      <c r="B217" s="870"/>
      <c r="C217" s="222" t="s">
        <v>486</v>
      </c>
      <c r="D217" s="264"/>
      <c r="E217" s="265"/>
      <c r="F217" s="266"/>
      <c r="G217" s="264"/>
      <c r="H217" s="224"/>
      <c r="I217" s="226"/>
      <c r="J217" s="264"/>
      <c r="K217" s="265"/>
      <c r="L217" s="266"/>
      <c r="M217" s="264"/>
      <c r="N217" s="265"/>
      <c r="O217" s="256"/>
      <c r="P217" s="162"/>
      <c r="Q217" s="162"/>
      <c r="R217" s="162"/>
      <c r="S217" s="162"/>
      <c r="T217" s="162"/>
      <c r="U217" s="162"/>
    </row>
    <row r="218" spans="2:21" s="200" customFormat="1" ht="19.5" customHeight="1" thickBot="1">
      <c r="B218" s="871"/>
      <c r="C218" s="231" t="s">
        <v>490</v>
      </c>
      <c r="D218" s="267"/>
      <c r="E218" s="268"/>
      <c r="F218" s="269"/>
      <c r="G218" s="267"/>
      <c r="H218" s="270"/>
      <c r="I218" s="271"/>
      <c r="J218" s="271"/>
      <c r="K218" s="272"/>
      <c r="L218" s="273"/>
      <c r="M218" s="271"/>
      <c r="N218" s="272"/>
      <c r="O218" s="274"/>
      <c r="P218" s="162"/>
      <c r="Q218" s="162"/>
      <c r="R218" s="162"/>
      <c r="S218" s="162"/>
      <c r="T218" s="162"/>
      <c r="U218" s="162"/>
    </row>
    <row r="219" spans="2:21" s="252" customFormat="1" ht="14.25">
      <c r="B219" s="250"/>
      <c r="C219" s="238"/>
      <c r="D219" s="250" t="s">
        <v>465</v>
      </c>
      <c r="E219" s="238"/>
      <c r="F219" s="238"/>
      <c r="G219" s="238"/>
      <c r="H219" s="238"/>
      <c r="I219" s="251"/>
      <c r="J219" s="238"/>
      <c r="K219" s="238"/>
      <c r="L219" s="238"/>
      <c r="M219" s="238"/>
      <c r="N219" s="238"/>
      <c r="O219" s="238"/>
      <c r="P219" s="162"/>
      <c r="Q219" s="162"/>
      <c r="R219" s="162"/>
      <c r="S219" s="162"/>
      <c r="T219" s="162"/>
      <c r="U219" s="162"/>
    </row>
    <row r="220" spans="2:21" s="200" customFormat="1" ht="22.5">
      <c r="B220" s="253"/>
      <c r="D220" s="199"/>
      <c r="E220" s="199"/>
      <c r="F220" s="199"/>
      <c r="G220" s="199"/>
      <c r="H220" s="199"/>
      <c r="I220" s="254"/>
      <c r="J220" s="199"/>
      <c r="K220" s="199"/>
      <c r="L220" s="199"/>
      <c r="M220" s="199"/>
      <c r="N220" s="199"/>
      <c r="O220" s="199"/>
      <c r="P220" s="162"/>
      <c r="Q220" s="162"/>
      <c r="R220" s="162"/>
      <c r="S220" s="162"/>
      <c r="T220" s="162"/>
      <c r="U220" s="162"/>
    </row>
    <row r="221" spans="2:21" s="200" customFormat="1" ht="23.25" thickBot="1">
      <c r="B221" s="253"/>
      <c r="D221" s="199"/>
      <c r="E221" s="199"/>
      <c r="F221" s="199"/>
      <c r="G221" s="199"/>
      <c r="H221" s="199"/>
      <c r="I221" s="254"/>
      <c r="J221" s="199"/>
      <c r="K221" s="199"/>
      <c r="L221" s="199"/>
      <c r="M221" s="199"/>
      <c r="N221" s="199"/>
      <c r="O221" s="199"/>
      <c r="P221" s="162"/>
      <c r="Q221" s="162"/>
      <c r="R221" s="162"/>
      <c r="S221" s="162"/>
      <c r="T221" s="162"/>
      <c r="U221" s="162"/>
    </row>
    <row r="222" spans="2:21" s="200" customFormat="1" ht="32.25" customHeight="1" thickBot="1">
      <c r="B222" s="161"/>
      <c r="C222" s="164"/>
      <c r="D222" s="876" t="s">
        <v>472</v>
      </c>
      <c r="E222" s="877"/>
      <c r="F222" s="877"/>
      <c r="G222" s="877"/>
      <c r="H222" s="877"/>
      <c r="I222" s="877"/>
      <c r="J222" s="877"/>
      <c r="K222" s="877"/>
      <c r="L222" s="877"/>
      <c r="M222" s="877"/>
      <c r="N222" s="877"/>
      <c r="O222" s="877"/>
      <c r="P222" s="162"/>
      <c r="Q222" s="162"/>
      <c r="R222" s="162"/>
      <c r="S222" s="162"/>
      <c r="T222" s="162"/>
      <c r="U222" s="162"/>
    </row>
    <row r="223" spans="2:21" s="200" customFormat="1" ht="32.25" customHeight="1" thickBot="1">
      <c r="B223" s="161"/>
      <c r="C223" s="164"/>
      <c r="D223" s="876" t="s">
        <v>12</v>
      </c>
      <c r="E223" s="877"/>
      <c r="F223" s="877"/>
      <c r="G223" s="877"/>
      <c r="H223" s="877"/>
      <c r="I223" s="878"/>
      <c r="J223" s="876" t="s">
        <v>13</v>
      </c>
      <c r="K223" s="877"/>
      <c r="L223" s="877"/>
      <c r="M223" s="877"/>
      <c r="N223" s="877"/>
      <c r="O223" s="878"/>
      <c r="P223" s="162"/>
      <c r="Q223" s="162"/>
      <c r="R223" s="162"/>
      <c r="S223" s="162"/>
      <c r="T223" s="162"/>
      <c r="U223" s="162"/>
    </row>
    <row r="224" spans="2:21" s="200" customFormat="1" ht="51" customHeight="1">
      <c r="B224" s="165"/>
      <c r="C224" s="164"/>
      <c r="D224" s="872" t="s">
        <v>442</v>
      </c>
      <c r="E224" s="891"/>
      <c r="F224" s="892" t="s">
        <v>443</v>
      </c>
      <c r="G224" s="887" t="s">
        <v>444</v>
      </c>
      <c r="H224" s="888"/>
      <c r="I224" s="889" t="s">
        <v>445</v>
      </c>
      <c r="J224" s="872" t="s">
        <v>442</v>
      </c>
      <c r="K224" s="891"/>
      <c r="L224" s="892" t="s">
        <v>443</v>
      </c>
      <c r="M224" s="887" t="s">
        <v>444</v>
      </c>
      <c r="N224" s="888"/>
      <c r="O224" s="889" t="s">
        <v>445</v>
      </c>
      <c r="P224" s="162"/>
      <c r="Q224" s="162"/>
      <c r="R224" s="162"/>
      <c r="S224" s="162"/>
      <c r="T224" s="162"/>
      <c r="U224" s="162"/>
    </row>
    <row r="225" spans="2:21" s="200" customFormat="1" ht="33" customHeight="1" thickBot="1">
      <c r="B225" s="239">
        <v>9</v>
      </c>
      <c r="C225" s="203" t="s">
        <v>11</v>
      </c>
      <c r="D225" s="204"/>
      <c r="E225" s="205" t="s">
        <v>473</v>
      </c>
      <c r="F225" s="893"/>
      <c r="G225" s="204"/>
      <c r="H225" s="205" t="s">
        <v>473</v>
      </c>
      <c r="I225" s="890"/>
      <c r="J225" s="204"/>
      <c r="K225" s="205" t="s">
        <v>473</v>
      </c>
      <c r="L225" s="893"/>
      <c r="M225" s="204"/>
      <c r="N225" s="205" t="s">
        <v>473</v>
      </c>
      <c r="O225" s="890"/>
      <c r="P225" s="162"/>
      <c r="Q225" s="162"/>
      <c r="R225" s="162"/>
      <c r="S225" s="162"/>
      <c r="T225" s="162"/>
      <c r="U225" s="162"/>
    </row>
    <row r="226" spans="2:21" s="200" customFormat="1" ht="15.75" customHeight="1">
      <c r="B226" s="869" t="s">
        <v>636</v>
      </c>
      <c r="C226" s="206" t="s">
        <v>474</v>
      </c>
      <c r="D226" s="260">
        <v>0</v>
      </c>
      <c r="E226" s="261">
        <v>0</v>
      </c>
      <c r="F226" s="349">
        <v>0</v>
      </c>
      <c r="G226" s="350">
        <v>0</v>
      </c>
      <c r="H226" s="351">
        <v>0</v>
      </c>
      <c r="I226" s="352">
        <v>0</v>
      </c>
      <c r="J226" s="260">
        <v>0</v>
      </c>
      <c r="K226" s="261">
        <v>0</v>
      </c>
      <c r="L226" s="349">
        <v>0</v>
      </c>
      <c r="M226" s="350">
        <v>0</v>
      </c>
      <c r="N226" s="351">
        <v>0</v>
      </c>
      <c r="O226" s="352">
        <v>0</v>
      </c>
      <c r="P226" s="162"/>
      <c r="Q226" s="162"/>
      <c r="R226" s="162"/>
      <c r="S226" s="162"/>
      <c r="T226" s="162"/>
      <c r="U226" s="162"/>
    </row>
    <row r="227" spans="2:21" s="200" customFormat="1" ht="15.75" customHeight="1">
      <c r="B227" s="870"/>
      <c r="C227" s="207" t="s">
        <v>452</v>
      </c>
      <c r="D227" s="260">
        <v>385.96720499999998</v>
      </c>
      <c r="E227" s="261">
        <v>0</v>
      </c>
      <c r="F227" s="262">
        <v>322.44573600000001</v>
      </c>
      <c r="G227" s="260">
        <v>21.309739</v>
      </c>
      <c r="H227" s="261">
        <v>0</v>
      </c>
      <c r="I227" s="255">
        <v>0.45350499999999999</v>
      </c>
      <c r="J227" s="260">
        <v>201.858081</v>
      </c>
      <c r="K227" s="261">
        <v>0</v>
      </c>
      <c r="L227" s="262">
        <v>140.169813</v>
      </c>
      <c r="M227" s="260">
        <v>9.3168659999999992</v>
      </c>
      <c r="N227" s="261">
        <v>0</v>
      </c>
      <c r="O227" s="255">
        <v>0.52160099999999998</v>
      </c>
      <c r="P227" s="162"/>
      <c r="Q227" s="162"/>
      <c r="R227" s="162"/>
      <c r="S227" s="162"/>
      <c r="T227" s="162"/>
      <c r="U227" s="162"/>
    </row>
    <row r="228" spans="2:21" s="200" customFormat="1" ht="15.75" customHeight="1">
      <c r="B228" s="870"/>
      <c r="C228" s="208" t="s">
        <v>475</v>
      </c>
      <c r="D228" s="210">
        <v>4954.587458</v>
      </c>
      <c r="E228" s="219">
        <v>37.784030000000001</v>
      </c>
      <c r="F228" s="353">
        <v>2553.3803779999998</v>
      </c>
      <c r="G228" s="210">
        <v>1434.674258</v>
      </c>
      <c r="H228" s="219">
        <v>6.9631759999999998</v>
      </c>
      <c r="I228" s="354">
        <v>29.325861</v>
      </c>
      <c r="J228" s="210">
        <v>6799.75738</v>
      </c>
      <c r="K228" s="219">
        <v>0.19079199999999999</v>
      </c>
      <c r="L228" s="353">
        <v>4410.2511130000003</v>
      </c>
      <c r="M228" s="210">
        <v>2326.6467029999999</v>
      </c>
      <c r="N228" s="219">
        <v>4.5789999999999997E-2</v>
      </c>
      <c r="O228" s="354">
        <v>9.4916219999999996</v>
      </c>
      <c r="P228" s="162"/>
      <c r="Q228" s="162"/>
      <c r="R228" s="162"/>
      <c r="S228" s="162"/>
      <c r="T228" s="162"/>
      <c r="U228" s="162"/>
    </row>
    <row r="229" spans="2:21" s="200" customFormat="1" ht="15.75" customHeight="1">
      <c r="B229" s="870"/>
      <c r="C229" s="209" t="s">
        <v>476</v>
      </c>
      <c r="D229" s="210">
        <v>38.940902000000001</v>
      </c>
      <c r="E229" s="219">
        <v>0</v>
      </c>
      <c r="F229" s="353">
        <v>38.940902000000001</v>
      </c>
      <c r="G229" s="210">
        <v>36.254257000000003</v>
      </c>
      <c r="H229" s="219">
        <v>0</v>
      </c>
      <c r="I229" s="354">
        <v>3.4463000000000001E-2</v>
      </c>
      <c r="J229" s="210">
        <v>255.36643000000001</v>
      </c>
      <c r="K229" s="219">
        <v>0</v>
      </c>
      <c r="L229" s="353">
        <v>240.774553</v>
      </c>
      <c r="M229" s="210">
        <v>122.98459699999999</v>
      </c>
      <c r="N229" s="219">
        <v>0</v>
      </c>
      <c r="O229" s="354">
        <v>0.115579</v>
      </c>
      <c r="P229" s="162"/>
      <c r="Q229" s="162"/>
      <c r="R229" s="162"/>
      <c r="S229" s="162"/>
      <c r="T229" s="162"/>
      <c r="U229" s="162"/>
    </row>
    <row r="230" spans="2:21" s="200" customFormat="1" ht="15.75" customHeight="1">
      <c r="B230" s="870"/>
      <c r="C230" s="209" t="s">
        <v>477</v>
      </c>
      <c r="D230" s="210">
        <v>146.13664499999999</v>
      </c>
      <c r="E230" s="219">
        <v>0</v>
      </c>
      <c r="F230" s="353">
        <v>146.13664499999999</v>
      </c>
      <c r="G230" s="210">
        <v>208.27674500000001</v>
      </c>
      <c r="H230" s="219">
        <v>0</v>
      </c>
      <c r="I230" s="354">
        <v>1.730607</v>
      </c>
      <c r="J230" s="210">
        <v>126.130645</v>
      </c>
      <c r="K230" s="219">
        <v>0</v>
      </c>
      <c r="L230" s="353">
        <v>126.130645</v>
      </c>
      <c r="M230" s="210">
        <v>176.92603299999999</v>
      </c>
      <c r="N230" s="219">
        <v>0</v>
      </c>
      <c r="O230" s="354">
        <v>1.161268</v>
      </c>
      <c r="P230" s="162"/>
      <c r="Q230" s="162"/>
      <c r="R230" s="162"/>
      <c r="S230" s="162"/>
      <c r="T230" s="162"/>
      <c r="U230" s="162"/>
    </row>
    <row r="231" spans="2:21" s="200" customFormat="1" ht="15.75" customHeight="1">
      <c r="B231" s="870"/>
      <c r="C231" s="208" t="s">
        <v>455</v>
      </c>
      <c r="D231" s="260">
        <v>11.031141</v>
      </c>
      <c r="E231" s="261">
        <v>9.1900999999999997E-2</v>
      </c>
      <c r="F231" s="262">
        <v>11.010833</v>
      </c>
      <c r="G231" s="260">
        <v>1.9553940000000001</v>
      </c>
      <c r="H231" s="261">
        <v>3.7054999999999998E-2</v>
      </c>
      <c r="I231" s="255">
        <v>2.7861E-2</v>
      </c>
      <c r="J231" s="260">
        <v>10.734681999999999</v>
      </c>
      <c r="K231" s="261">
        <v>0.111483</v>
      </c>
      <c r="L231" s="262">
        <v>10.709699000000001</v>
      </c>
      <c r="M231" s="260">
        <v>2.2235360000000002</v>
      </c>
      <c r="N231" s="261">
        <v>3.8998999999999999E-2</v>
      </c>
      <c r="O231" s="255">
        <v>3.3986000000000002E-2</v>
      </c>
      <c r="P231" s="162"/>
      <c r="Q231" s="162"/>
      <c r="R231" s="162"/>
      <c r="S231" s="162"/>
      <c r="T231" s="162"/>
      <c r="U231" s="162"/>
    </row>
    <row r="232" spans="2:21" s="200" customFormat="1" ht="15.75" customHeight="1">
      <c r="B232" s="870"/>
      <c r="C232" s="213" t="s">
        <v>478</v>
      </c>
      <c r="D232" s="260">
        <v>9.9468010000000007</v>
      </c>
      <c r="E232" s="261">
        <v>9.1752E-2</v>
      </c>
      <c r="F232" s="262">
        <v>9.9468010000000007</v>
      </c>
      <c r="G232" s="260">
        <v>1.836192</v>
      </c>
      <c r="H232" s="261">
        <v>3.7045000000000002E-2</v>
      </c>
      <c r="I232" s="255">
        <v>2.5283E-2</v>
      </c>
      <c r="J232" s="260">
        <v>9.725911</v>
      </c>
      <c r="K232" s="261">
        <v>0.111232</v>
      </c>
      <c r="L232" s="262">
        <v>9.725911</v>
      </c>
      <c r="M232" s="260">
        <v>2.0943399999999999</v>
      </c>
      <c r="N232" s="261">
        <v>3.8982000000000003E-2</v>
      </c>
      <c r="O232" s="255">
        <v>3.3362000000000003E-2</v>
      </c>
      <c r="P232" s="162"/>
      <c r="Q232" s="162"/>
      <c r="R232" s="162"/>
      <c r="S232" s="162"/>
      <c r="T232" s="162"/>
      <c r="U232" s="162"/>
    </row>
    <row r="233" spans="2:21" s="200" customFormat="1" ht="15.75" customHeight="1">
      <c r="B233" s="870"/>
      <c r="C233" s="214" t="s">
        <v>479</v>
      </c>
      <c r="D233" s="260">
        <v>0</v>
      </c>
      <c r="E233" s="261">
        <v>0</v>
      </c>
      <c r="F233" s="262">
        <v>0</v>
      </c>
      <c r="G233" s="260">
        <v>0</v>
      </c>
      <c r="H233" s="261">
        <v>0</v>
      </c>
      <c r="I233" s="255">
        <v>0</v>
      </c>
      <c r="J233" s="260">
        <v>2.2475999999999999E-2</v>
      </c>
      <c r="K233" s="261">
        <v>2.2475999999999999E-2</v>
      </c>
      <c r="L233" s="262">
        <v>2.2475999999999999E-2</v>
      </c>
      <c r="M233" s="260">
        <v>3.1470000000000001E-3</v>
      </c>
      <c r="N233" s="261">
        <v>3.1470000000000001E-3</v>
      </c>
      <c r="O233" s="255">
        <v>1.1374E-2</v>
      </c>
      <c r="P233" s="162"/>
      <c r="Q233" s="162"/>
      <c r="R233" s="162"/>
      <c r="S233" s="162"/>
      <c r="T233" s="162"/>
      <c r="U233" s="162"/>
    </row>
    <row r="234" spans="2:21" s="200" customFormat="1" ht="15.75" customHeight="1">
      <c r="B234" s="870"/>
      <c r="C234" s="214" t="s">
        <v>480</v>
      </c>
      <c r="D234" s="260">
        <v>9.9468010000000007</v>
      </c>
      <c r="E234" s="261">
        <v>9.1752E-2</v>
      </c>
      <c r="F234" s="262">
        <v>9.9468010000000007</v>
      </c>
      <c r="G234" s="260">
        <v>1.836192</v>
      </c>
      <c r="H234" s="261">
        <v>3.7045000000000002E-2</v>
      </c>
      <c r="I234" s="255">
        <v>2.5283E-2</v>
      </c>
      <c r="J234" s="260">
        <v>9.7034350000000007</v>
      </c>
      <c r="K234" s="261">
        <v>8.8756000000000002E-2</v>
      </c>
      <c r="L234" s="262">
        <v>9.7034350000000007</v>
      </c>
      <c r="M234" s="260">
        <v>2.0911930000000001</v>
      </c>
      <c r="N234" s="261">
        <v>3.5834999999999999E-2</v>
      </c>
      <c r="O234" s="255">
        <v>2.1988000000000001E-2</v>
      </c>
      <c r="P234" s="162"/>
      <c r="Q234" s="162"/>
      <c r="R234" s="162"/>
      <c r="S234" s="162"/>
      <c r="T234" s="162"/>
      <c r="U234" s="162"/>
    </row>
    <row r="235" spans="2:21" s="200" customFormat="1" ht="15.75" customHeight="1">
      <c r="B235" s="870"/>
      <c r="C235" s="213" t="s">
        <v>481</v>
      </c>
      <c r="D235" s="260">
        <v>0</v>
      </c>
      <c r="E235" s="261">
        <v>0</v>
      </c>
      <c r="F235" s="262">
        <v>0</v>
      </c>
      <c r="G235" s="260">
        <v>0</v>
      </c>
      <c r="H235" s="261">
        <v>0</v>
      </c>
      <c r="I235" s="255">
        <v>0</v>
      </c>
      <c r="J235" s="260">
        <v>0</v>
      </c>
      <c r="K235" s="261">
        <v>0</v>
      </c>
      <c r="L235" s="262">
        <v>0</v>
      </c>
      <c r="M235" s="260">
        <v>0</v>
      </c>
      <c r="N235" s="261">
        <v>0</v>
      </c>
      <c r="O235" s="255">
        <v>0</v>
      </c>
      <c r="P235" s="162"/>
      <c r="Q235" s="162"/>
      <c r="R235" s="162"/>
      <c r="S235" s="162"/>
      <c r="T235" s="162"/>
      <c r="U235" s="162"/>
    </row>
    <row r="236" spans="2:21" s="200" customFormat="1" ht="15.75" customHeight="1">
      <c r="B236" s="870"/>
      <c r="C236" s="213" t="s">
        <v>482</v>
      </c>
      <c r="D236" s="260">
        <v>1.0843400000000001</v>
      </c>
      <c r="E236" s="261">
        <v>1.4899999999999999E-4</v>
      </c>
      <c r="F236" s="262">
        <v>1.0640320000000001</v>
      </c>
      <c r="G236" s="260">
        <v>0.119202</v>
      </c>
      <c r="H236" s="261">
        <v>1.0000000000000001E-5</v>
      </c>
      <c r="I236" s="255">
        <v>2.578E-3</v>
      </c>
      <c r="J236" s="260">
        <v>1.0087710000000001</v>
      </c>
      <c r="K236" s="261">
        <v>2.5099999999999998E-4</v>
      </c>
      <c r="L236" s="262">
        <v>0.983788</v>
      </c>
      <c r="M236" s="260">
        <v>0.12919600000000001</v>
      </c>
      <c r="N236" s="261">
        <v>1.7E-5</v>
      </c>
      <c r="O236" s="255">
        <v>6.2399999999999999E-4</v>
      </c>
      <c r="P236" s="162"/>
      <c r="Q236" s="162"/>
      <c r="R236" s="162"/>
      <c r="S236" s="162"/>
      <c r="T236" s="162"/>
      <c r="U236" s="162"/>
    </row>
    <row r="237" spans="2:21" s="200" customFormat="1" ht="15.75" customHeight="1">
      <c r="B237" s="870"/>
      <c r="C237" s="214" t="s">
        <v>483</v>
      </c>
      <c r="D237" s="260">
        <v>0</v>
      </c>
      <c r="E237" s="261">
        <v>0</v>
      </c>
      <c r="F237" s="262">
        <v>0</v>
      </c>
      <c r="G237" s="260">
        <v>0</v>
      </c>
      <c r="H237" s="261">
        <v>0</v>
      </c>
      <c r="I237" s="255">
        <v>0</v>
      </c>
      <c r="J237" s="260">
        <v>0</v>
      </c>
      <c r="K237" s="261">
        <v>0</v>
      </c>
      <c r="L237" s="262">
        <v>0</v>
      </c>
      <c r="M237" s="260">
        <v>0</v>
      </c>
      <c r="N237" s="261">
        <v>0</v>
      </c>
      <c r="O237" s="255">
        <v>0</v>
      </c>
      <c r="P237" s="162"/>
      <c r="Q237" s="162"/>
      <c r="R237" s="162"/>
      <c r="S237" s="162"/>
      <c r="T237" s="162"/>
      <c r="U237" s="162"/>
    </row>
    <row r="238" spans="2:21" s="200" customFormat="1" ht="15.75" customHeight="1">
      <c r="B238" s="870"/>
      <c r="C238" s="215" t="s">
        <v>484</v>
      </c>
      <c r="D238" s="260">
        <v>1.0843400000000001</v>
      </c>
      <c r="E238" s="261">
        <v>1.4899999999999999E-4</v>
      </c>
      <c r="F238" s="262">
        <v>1.0640320000000001</v>
      </c>
      <c r="G238" s="260">
        <v>0.119202</v>
      </c>
      <c r="H238" s="261">
        <v>1.0000000000000001E-5</v>
      </c>
      <c r="I238" s="255">
        <v>2.578E-3</v>
      </c>
      <c r="J238" s="260">
        <v>1.0087710000000001</v>
      </c>
      <c r="K238" s="261">
        <v>2.5099999999999998E-4</v>
      </c>
      <c r="L238" s="262">
        <v>0.983788</v>
      </c>
      <c r="M238" s="260">
        <v>0.12919600000000001</v>
      </c>
      <c r="N238" s="261">
        <v>1.7E-5</v>
      </c>
      <c r="O238" s="255">
        <v>6.2399999999999999E-4</v>
      </c>
      <c r="P238" s="162"/>
      <c r="Q238" s="162"/>
      <c r="R238" s="162"/>
      <c r="S238" s="162"/>
      <c r="T238" s="162"/>
      <c r="U238" s="162"/>
    </row>
    <row r="239" spans="2:21" s="200" customFormat="1" ht="15.75" customHeight="1">
      <c r="B239" s="870"/>
      <c r="C239" s="208" t="s">
        <v>462</v>
      </c>
      <c r="D239" s="260">
        <v>43.518805</v>
      </c>
      <c r="E239" s="261">
        <v>9.9999999999999995E-7</v>
      </c>
      <c r="F239" s="262">
        <v>43.518805</v>
      </c>
      <c r="G239" s="260">
        <v>160.882227</v>
      </c>
      <c r="H239" s="261">
        <v>0</v>
      </c>
      <c r="I239" s="255">
        <v>0</v>
      </c>
      <c r="J239" s="260">
        <v>43.390886999999999</v>
      </c>
      <c r="K239" s="261">
        <v>9.9999999999999995E-7</v>
      </c>
      <c r="L239" s="262">
        <v>43.390886999999999</v>
      </c>
      <c r="M239" s="260">
        <v>160.408931</v>
      </c>
      <c r="N239" s="261">
        <v>0</v>
      </c>
      <c r="O239" s="255">
        <v>0</v>
      </c>
      <c r="P239" s="162"/>
      <c r="Q239" s="162"/>
      <c r="R239" s="162"/>
      <c r="S239" s="162"/>
      <c r="T239" s="162"/>
      <c r="U239" s="162"/>
    </row>
    <row r="240" spans="2:21" s="242" customFormat="1" ht="15.75" hidden="1" customHeight="1">
      <c r="B240" s="870"/>
      <c r="C240" s="218"/>
      <c r="D240" s="260"/>
      <c r="E240" s="261"/>
      <c r="F240" s="262"/>
      <c r="G240" s="260"/>
      <c r="H240" s="261"/>
      <c r="I240" s="263"/>
      <c r="J240" s="260"/>
      <c r="K240" s="261"/>
      <c r="L240" s="262"/>
      <c r="M240" s="260"/>
      <c r="N240" s="261"/>
      <c r="O240" s="255"/>
      <c r="P240" s="162"/>
      <c r="Q240" s="162"/>
      <c r="R240" s="162"/>
      <c r="S240" s="162"/>
      <c r="T240" s="162"/>
      <c r="U240" s="162"/>
    </row>
    <row r="241" spans="2:21" s="200" customFormat="1" ht="15.75" customHeight="1">
      <c r="B241" s="870"/>
      <c r="C241" s="222" t="s">
        <v>486</v>
      </c>
      <c r="D241" s="264"/>
      <c r="E241" s="265"/>
      <c r="F241" s="266"/>
      <c r="G241" s="264"/>
      <c r="H241" s="224"/>
      <c r="I241" s="226"/>
      <c r="J241" s="264"/>
      <c r="K241" s="265"/>
      <c r="L241" s="266"/>
      <c r="M241" s="264"/>
      <c r="N241" s="265"/>
      <c r="O241" s="256"/>
      <c r="P241" s="162"/>
      <c r="Q241" s="162"/>
      <c r="R241" s="162"/>
      <c r="S241" s="162"/>
      <c r="T241" s="162"/>
      <c r="U241" s="162"/>
    </row>
    <row r="242" spans="2:21" s="200" customFormat="1" ht="19.5" customHeight="1" thickBot="1">
      <c r="B242" s="871"/>
      <c r="C242" s="231" t="s">
        <v>490</v>
      </c>
      <c r="D242" s="267"/>
      <c r="E242" s="268"/>
      <c r="F242" s="269"/>
      <c r="G242" s="267"/>
      <c r="H242" s="270"/>
      <c r="I242" s="271"/>
      <c r="J242" s="271"/>
      <c r="K242" s="272"/>
      <c r="L242" s="273"/>
      <c r="M242" s="271"/>
      <c r="N242" s="272"/>
      <c r="O242" s="274"/>
      <c r="P242" s="162"/>
      <c r="Q242" s="162"/>
      <c r="R242" s="162"/>
      <c r="S242" s="162"/>
      <c r="T242" s="162"/>
      <c r="U242" s="162"/>
    </row>
    <row r="243" spans="2:21" s="252" customFormat="1" ht="14.25">
      <c r="B243" s="250"/>
      <c r="C243" s="238"/>
      <c r="D243" s="250" t="s">
        <v>465</v>
      </c>
      <c r="E243" s="238"/>
      <c r="F243" s="238"/>
      <c r="G243" s="238"/>
      <c r="H243" s="238"/>
      <c r="I243" s="251"/>
      <c r="J243" s="238"/>
      <c r="K243" s="238"/>
      <c r="L243" s="238"/>
      <c r="M243" s="238"/>
      <c r="N243" s="238"/>
      <c r="O243" s="238"/>
      <c r="P243" s="162"/>
      <c r="Q243" s="162"/>
      <c r="R243" s="162"/>
      <c r="S243" s="162"/>
      <c r="T243" s="162"/>
      <c r="U243" s="162"/>
    </row>
    <row r="244" spans="2:21" s="200" customFormat="1" ht="22.5">
      <c r="B244" s="253"/>
      <c r="D244" s="199"/>
      <c r="E244" s="199"/>
      <c r="F244" s="199"/>
      <c r="G244" s="199"/>
      <c r="H244" s="199"/>
      <c r="I244" s="254"/>
      <c r="J244" s="199"/>
      <c r="K244" s="199"/>
      <c r="L244" s="199"/>
      <c r="M244" s="199"/>
      <c r="N244" s="199"/>
      <c r="O244" s="199"/>
      <c r="P244" s="162"/>
      <c r="Q244" s="162"/>
      <c r="R244" s="162"/>
      <c r="S244" s="162"/>
      <c r="T244" s="162"/>
      <c r="U244" s="162"/>
    </row>
    <row r="245" spans="2:21" s="200" customFormat="1" ht="23.25" thickBot="1">
      <c r="B245" s="253"/>
      <c r="D245" s="199"/>
      <c r="E245" s="199"/>
      <c r="F245" s="199"/>
      <c r="G245" s="199"/>
      <c r="H245" s="199"/>
      <c r="I245" s="254"/>
      <c r="J245" s="199"/>
      <c r="K245" s="199"/>
      <c r="L245" s="199"/>
      <c r="M245" s="199"/>
      <c r="N245" s="199"/>
      <c r="O245" s="199"/>
      <c r="P245" s="162"/>
      <c r="Q245" s="162"/>
      <c r="R245" s="162"/>
      <c r="S245" s="162"/>
      <c r="T245" s="162"/>
      <c r="U245" s="162"/>
    </row>
    <row r="246" spans="2:21" s="200" customFormat="1" ht="32.25" customHeight="1" thickBot="1">
      <c r="B246" s="161"/>
      <c r="C246" s="164"/>
      <c r="D246" s="876" t="s">
        <v>472</v>
      </c>
      <c r="E246" s="877"/>
      <c r="F246" s="877"/>
      <c r="G246" s="877"/>
      <c r="H246" s="877"/>
      <c r="I246" s="877"/>
      <c r="J246" s="877"/>
      <c r="K246" s="877"/>
      <c r="L246" s="877"/>
      <c r="M246" s="877"/>
      <c r="N246" s="877"/>
      <c r="O246" s="877"/>
      <c r="P246" s="162"/>
      <c r="Q246" s="162"/>
      <c r="R246" s="162"/>
      <c r="S246" s="162"/>
      <c r="T246" s="162"/>
      <c r="U246" s="162"/>
    </row>
    <row r="247" spans="2:21" s="200" customFormat="1" ht="32.25" customHeight="1" thickBot="1">
      <c r="B247" s="161"/>
      <c r="C247" s="164"/>
      <c r="D247" s="876" t="s">
        <v>12</v>
      </c>
      <c r="E247" s="877"/>
      <c r="F247" s="877"/>
      <c r="G247" s="877"/>
      <c r="H247" s="877"/>
      <c r="I247" s="878"/>
      <c r="J247" s="876" t="s">
        <v>13</v>
      </c>
      <c r="K247" s="877"/>
      <c r="L247" s="877"/>
      <c r="M247" s="877"/>
      <c r="N247" s="877"/>
      <c r="O247" s="878"/>
      <c r="P247" s="162"/>
      <c r="Q247" s="162"/>
      <c r="R247" s="162"/>
      <c r="S247" s="162"/>
      <c r="T247" s="162"/>
      <c r="U247" s="162"/>
    </row>
    <row r="248" spans="2:21" s="200" customFormat="1" ht="51" customHeight="1">
      <c r="B248" s="165"/>
      <c r="C248" s="164"/>
      <c r="D248" s="872" t="s">
        <v>442</v>
      </c>
      <c r="E248" s="891"/>
      <c r="F248" s="892" t="s">
        <v>443</v>
      </c>
      <c r="G248" s="887" t="s">
        <v>444</v>
      </c>
      <c r="H248" s="888"/>
      <c r="I248" s="889" t="s">
        <v>445</v>
      </c>
      <c r="J248" s="872" t="s">
        <v>442</v>
      </c>
      <c r="K248" s="891"/>
      <c r="L248" s="892" t="s">
        <v>443</v>
      </c>
      <c r="M248" s="887" t="s">
        <v>444</v>
      </c>
      <c r="N248" s="888"/>
      <c r="O248" s="889" t="s">
        <v>445</v>
      </c>
      <c r="P248" s="162"/>
      <c r="Q248" s="162"/>
      <c r="R248" s="162"/>
      <c r="S248" s="162"/>
      <c r="T248" s="162"/>
      <c r="U248" s="162"/>
    </row>
    <row r="249" spans="2:21" s="200" customFormat="1" ht="33" customHeight="1" thickBot="1">
      <c r="B249" s="239">
        <v>10</v>
      </c>
      <c r="C249" s="203" t="s">
        <v>11</v>
      </c>
      <c r="D249" s="204"/>
      <c r="E249" s="205" t="s">
        <v>473</v>
      </c>
      <c r="F249" s="893"/>
      <c r="G249" s="204"/>
      <c r="H249" s="205" t="s">
        <v>473</v>
      </c>
      <c r="I249" s="890"/>
      <c r="J249" s="204"/>
      <c r="K249" s="205" t="s">
        <v>473</v>
      </c>
      <c r="L249" s="893"/>
      <c r="M249" s="204"/>
      <c r="N249" s="205" t="s">
        <v>473</v>
      </c>
      <c r="O249" s="890"/>
      <c r="P249" s="162"/>
      <c r="Q249" s="162"/>
      <c r="R249" s="162"/>
      <c r="S249" s="162"/>
      <c r="T249" s="162"/>
      <c r="U249" s="162"/>
    </row>
    <row r="250" spans="2:21" s="200" customFormat="1" ht="15.75" customHeight="1">
      <c r="B250" s="869" t="s">
        <v>637</v>
      </c>
      <c r="C250" s="206" t="s">
        <v>474</v>
      </c>
      <c r="D250" s="260">
        <v>0</v>
      </c>
      <c r="E250" s="261">
        <v>0</v>
      </c>
      <c r="F250" s="349">
        <v>0</v>
      </c>
      <c r="G250" s="350">
        <v>0</v>
      </c>
      <c r="H250" s="351">
        <v>0</v>
      </c>
      <c r="I250" s="352">
        <v>0</v>
      </c>
      <c r="J250" s="260">
        <v>0</v>
      </c>
      <c r="K250" s="261">
        <v>0</v>
      </c>
      <c r="L250" s="349">
        <v>0</v>
      </c>
      <c r="M250" s="350">
        <v>0</v>
      </c>
      <c r="N250" s="351">
        <v>0</v>
      </c>
      <c r="O250" s="352">
        <v>0</v>
      </c>
      <c r="P250" s="162"/>
      <c r="Q250" s="162"/>
      <c r="R250" s="162"/>
      <c r="S250" s="162"/>
      <c r="T250" s="162"/>
      <c r="U250" s="162"/>
    </row>
    <row r="251" spans="2:21" s="200" customFormat="1" ht="15.75" customHeight="1">
      <c r="B251" s="870"/>
      <c r="C251" s="207" t="s">
        <v>452</v>
      </c>
      <c r="D251" s="260">
        <v>592.65865499999995</v>
      </c>
      <c r="E251" s="261">
        <v>0</v>
      </c>
      <c r="F251" s="262">
        <v>71.602885999999998</v>
      </c>
      <c r="G251" s="260">
        <v>42.438788000000002</v>
      </c>
      <c r="H251" s="261">
        <v>0</v>
      </c>
      <c r="I251" s="255">
        <v>3.0682000000000001E-2</v>
      </c>
      <c r="J251" s="260">
        <v>642.58612500000004</v>
      </c>
      <c r="K251" s="261">
        <v>0</v>
      </c>
      <c r="L251" s="262">
        <v>77.140484000000001</v>
      </c>
      <c r="M251" s="260">
        <v>69.713866999999993</v>
      </c>
      <c r="N251" s="261">
        <v>0</v>
      </c>
      <c r="O251" s="255">
        <v>9.4853999999999994E-2</v>
      </c>
      <c r="P251" s="162"/>
      <c r="Q251" s="162"/>
      <c r="R251" s="162"/>
      <c r="S251" s="162"/>
      <c r="T251" s="162"/>
      <c r="U251" s="162"/>
    </row>
    <row r="252" spans="2:21" s="200" customFormat="1" ht="15.75" customHeight="1">
      <c r="B252" s="870"/>
      <c r="C252" s="208" t="s">
        <v>475</v>
      </c>
      <c r="D252" s="210">
        <v>6868.6342169999998</v>
      </c>
      <c r="E252" s="219">
        <v>2.05E-4</v>
      </c>
      <c r="F252" s="353">
        <v>4847.4969369999999</v>
      </c>
      <c r="G252" s="210">
        <v>2123.2943140000002</v>
      </c>
      <c r="H252" s="219">
        <v>4.8999999999999998E-5</v>
      </c>
      <c r="I252" s="354">
        <v>3.19326</v>
      </c>
      <c r="J252" s="210">
        <v>7899.8348189999997</v>
      </c>
      <c r="K252" s="219">
        <v>5.4799999999999998E-4</v>
      </c>
      <c r="L252" s="353">
        <v>5850.7578309999999</v>
      </c>
      <c r="M252" s="210">
        <v>2471.1815630000001</v>
      </c>
      <c r="N252" s="219">
        <v>1.3200000000000001E-4</v>
      </c>
      <c r="O252" s="354">
        <v>5.848649</v>
      </c>
      <c r="P252" s="162"/>
      <c r="Q252" s="162"/>
      <c r="R252" s="162"/>
      <c r="S252" s="162"/>
      <c r="T252" s="162"/>
      <c r="U252" s="162"/>
    </row>
    <row r="253" spans="2:21" s="200" customFormat="1" ht="15.75" customHeight="1">
      <c r="B253" s="870"/>
      <c r="C253" s="209" t="s">
        <v>476</v>
      </c>
      <c r="D253" s="210">
        <v>2703.2947730000001</v>
      </c>
      <c r="E253" s="219">
        <v>0</v>
      </c>
      <c r="F253" s="353">
        <v>1671.5239240000001</v>
      </c>
      <c r="G253" s="210">
        <v>602.49505399999998</v>
      </c>
      <c r="H253" s="219">
        <v>0</v>
      </c>
      <c r="I253" s="354">
        <v>1.0952170000000001</v>
      </c>
      <c r="J253" s="210">
        <v>2885.2168139999999</v>
      </c>
      <c r="K253" s="219">
        <v>0</v>
      </c>
      <c r="L253" s="353">
        <v>1.2999999999999999E-4</v>
      </c>
      <c r="M253" s="210">
        <v>1.2E-5</v>
      </c>
      <c r="N253" s="219">
        <v>0</v>
      </c>
      <c r="O253" s="354">
        <v>7.4999999999999997E-2</v>
      </c>
      <c r="P253" s="162"/>
      <c r="Q253" s="162"/>
      <c r="R253" s="162"/>
      <c r="S253" s="162"/>
      <c r="T253" s="162"/>
      <c r="U253" s="162"/>
    </row>
    <row r="254" spans="2:21" s="200" customFormat="1" ht="15.75" customHeight="1">
      <c r="B254" s="870"/>
      <c r="C254" s="209" t="s">
        <v>477</v>
      </c>
      <c r="D254" s="210">
        <v>2.0496509999999999</v>
      </c>
      <c r="E254" s="219">
        <v>0</v>
      </c>
      <c r="F254" s="353">
        <v>2.9366E-2</v>
      </c>
      <c r="G254" s="210">
        <v>2.1773000000000001E-2</v>
      </c>
      <c r="H254" s="219">
        <v>0</v>
      </c>
      <c r="I254" s="354">
        <v>6.7999999999999999E-5</v>
      </c>
      <c r="J254" s="210">
        <v>2.0514510000000001</v>
      </c>
      <c r="K254" s="219">
        <v>0</v>
      </c>
      <c r="L254" s="353">
        <v>2.9964999999999999E-2</v>
      </c>
      <c r="M254" s="210">
        <v>2.1121999999999998E-2</v>
      </c>
      <c r="N254" s="219">
        <v>0</v>
      </c>
      <c r="O254" s="354">
        <v>5.3999999999999998E-5</v>
      </c>
      <c r="P254" s="162"/>
      <c r="Q254" s="162"/>
      <c r="R254" s="162"/>
      <c r="S254" s="162"/>
      <c r="T254" s="162"/>
      <c r="U254" s="162"/>
    </row>
    <row r="255" spans="2:21" s="200" customFormat="1" ht="15.75" customHeight="1">
      <c r="B255" s="870"/>
      <c r="C255" s="208" t="s">
        <v>455</v>
      </c>
      <c r="D255" s="210">
        <v>13.312071</v>
      </c>
      <c r="E255" s="219">
        <v>0.84182800000000002</v>
      </c>
      <c r="F255" s="353">
        <v>13.179124</v>
      </c>
      <c r="G255" s="210">
        <v>1.9536169999999999</v>
      </c>
      <c r="H255" s="219">
        <v>0.24137800000000001</v>
      </c>
      <c r="I255" s="354">
        <v>0.327816</v>
      </c>
      <c r="J255" s="210">
        <v>12.787539000000001</v>
      </c>
      <c r="K255" s="219">
        <v>0.82934099999999999</v>
      </c>
      <c r="L255" s="353">
        <v>12.653753999999999</v>
      </c>
      <c r="M255" s="210">
        <v>1.8867640000000001</v>
      </c>
      <c r="N255" s="219">
        <v>0.22551099999999999</v>
      </c>
      <c r="O255" s="354">
        <v>0.33897100000000002</v>
      </c>
      <c r="P255" s="162"/>
      <c r="Q255" s="162"/>
      <c r="R255" s="162"/>
      <c r="S255" s="162"/>
      <c r="T255" s="162"/>
      <c r="U255" s="162"/>
    </row>
    <row r="256" spans="2:21" s="200" customFormat="1" ht="15.75" customHeight="1">
      <c r="B256" s="870"/>
      <c r="C256" s="213" t="s">
        <v>478</v>
      </c>
      <c r="D256" s="260">
        <v>12.225279</v>
      </c>
      <c r="E256" s="261">
        <v>0.28381899999999999</v>
      </c>
      <c r="F256" s="262">
        <v>12.225279</v>
      </c>
      <c r="G256" s="260">
        <v>1.749539</v>
      </c>
      <c r="H256" s="261">
        <v>0.13741400000000001</v>
      </c>
      <c r="I256" s="255">
        <v>8.4487000000000007E-2</v>
      </c>
      <c r="J256" s="260">
        <v>12.019005999999999</v>
      </c>
      <c r="K256" s="261">
        <v>0.26697900000000002</v>
      </c>
      <c r="L256" s="262">
        <v>11.958974</v>
      </c>
      <c r="M256" s="260">
        <v>1.7734510000000001</v>
      </c>
      <c r="N256" s="261">
        <v>0.12978100000000001</v>
      </c>
      <c r="O256" s="255">
        <v>7.2378999999999999E-2</v>
      </c>
      <c r="P256" s="162"/>
      <c r="Q256" s="162"/>
      <c r="R256" s="162"/>
      <c r="S256" s="162"/>
      <c r="T256" s="162"/>
      <c r="U256" s="162"/>
    </row>
    <row r="257" spans="2:21" s="200" customFormat="1" ht="15.75" customHeight="1">
      <c r="B257" s="870"/>
      <c r="C257" s="214" t="s">
        <v>479</v>
      </c>
      <c r="D257" s="260">
        <v>0</v>
      </c>
      <c r="E257" s="261">
        <v>0</v>
      </c>
      <c r="F257" s="262">
        <v>0</v>
      </c>
      <c r="G257" s="260">
        <v>0</v>
      </c>
      <c r="H257" s="261">
        <v>0</v>
      </c>
      <c r="I257" s="255">
        <v>0</v>
      </c>
      <c r="J257" s="260">
        <v>0</v>
      </c>
      <c r="K257" s="261">
        <v>0</v>
      </c>
      <c r="L257" s="262">
        <v>0</v>
      </c>
      <c r="M257" s="260">
        <v>0</v>
      </c>
      <c r="N257" s="261">
        <v>0</v>
      </c>
      <c r="O257" s="255">
        <v>0</v>
      </c>
      <c r="P257" s="162"/>
      <c r="Q257" s="162"/>
      <c r="R257" s="162"/>
      <c r="S257" s="162"/>
      <c r="T257" s="162"/>
      <c r="U257" s="162"/>
    </row>
    <row r="258" spans="2:21" s="200" customFormat="1" ht="15.75" customHeight="1">
      <c r="B258" s="870"/>
      <c r="C258" s="214" t="s">
        <v>480</v>
      </c>
      <c r="D258" s="260">
        <v>12.225279</v>
      </c>
      <c r="E258" s="261">
        <v>0.28381899999999999</v>
      </c>
      <c r="F258" s="262">
        <v>12.225279</v>
      </c>
      <c r="G258" s="260">
        <v>1.749539</v>
      </c>
      <c r="H258" s="261">
        <v>0.13741400000000001</v>
      </c>
      <c r="I258" s="255">
        <v>8.4487000000000007E-2</v>
      </c>
      <c r="J258" s="260">
        <v>12.019005999999999</v>
      </c>
      <c r="K258" s="261">
        <v>0.26697900000000002</v>
      </c>
      <c r="L258" s="262">
        <v>11.958974</v>
      </c>
      <c r="M258" s="260">
        <v>1.7734510000000001</v>
      </c>
      <c r="N258" s="261">
        <v>0.12978100000000001</v>
      </c>
      <c r="O258" s="255">
        <v>7.2378999999999999E-2</v>
      </c>
      <c r="P258" s="162"/>
      <c r="Q258" s="162"/>
      <c r="R258" s="162"/>
      <c r="S258" s="162"/>
      <c r="T258" s="162"/>
      <c r="U258" s="162"/>
    </row>
    <row r="259" spans="2:21" s="200" customFormat="1" ht="15.75" customHeight="1">
      <c r="B259" s="870"/>
      <c r="C259" s="213" t="s">
        <v>481</v>
      </c>
      <c r="D259" s="260">
        <v>0</v>
      </c>
      <c r="E259" s="261">
        <v>0</v>
      </c>
      <c r="F259" s="262">
        <v>0</v>
      </c>
      <c r="G259" s="260">
        <v>0</v>
      </c>
      <c r="H259" s="261">
        <v>0</v>
      </c>
      <c r="I259" s="255">
        <v>0</v>
      </c>
      <c r="J259" s="260">
        <v>0</v>
      </c>
      <c r="K259" s="261">
        <v>0</v>
      </c>
      <c r="L259" s="262">
        <v>0</v>
      </c>
      <c r="M259" s="260">
        <v>0</v>
      </c>
      <c r="N259" s="261">
        <v>0</v>
      </c>
      <c r="O259" s="255">
        <v>0</v>
      </c>
      <c r="P259" s="162"/>
      <c r="Q259" s="162"/>
      <c r="R259" s="162"/>
      <c r="S259" s="162"/>
      <c r="T259" s="162"/>
      <c r="U259" s="162"/>
    </row>
    <row r="260" spans="2:21" s="200" customFormat="1" ht="15.75" customHeight="1">
      <c r="B260" s="870"/>
      <c r="C260" s="213" t="s">
        <v>482</v>
      </c>
      <c r="D260" s="260">
        <v>1.086792</v>
      </c>
      <c r="E260" s="261">
        <v>0.55800899999999998</v>
      </c>
      <c r="F260" s="262">
        <v>0.95384500000000005</v>
      </c>
      <c r="G260" s="260">
        <v>0.20407800000000001</v>
      </c>
      <c r="H260" s="261">
        <v>0.103964</v>
      </c>
      <c r="I260" s="255">
        <v>0.24332899999999999</v>
      </c>
      <c r="J260" s="260">
        <v>0.76853300000000002</v>
      </c>
      <c r="K260" s="261">
        <v>0.56236200000000003</v>
      </c>
      <c r="L260" s="262">
        <v>0.69477999999999995</v>
      </c>
      <c r="M260" s="260">
        <v>0.113313</v>
      </c>
      <c r="N260" s="261">
        <v>9.5729999999999996E-2</v>
      </c>
      <c r="O260" s="255">
        <v>0.266592</v>
      </c>
      <c r="P260" s="162"/>
      <c r="Q260" s="162"/>
      <c r="R260" s="162"/>
      <c r="S260" s="162"/>
      <c r="T260" s="162"/>
      <c r="U260" s="162"/>
    </row>
    <row r="261" spans="2:21" s="200" customFormat="1" ht="15.75" customHeight="1">
      <c r="B261" s="870"/>
      <c r="C261" s="214" t="s">
        <v>483</v>
      </c>
      <c r="D261" s="260">
        <v>0</v>
      </c>
      <c r="E261" s="261">
        <v>0</v>
      </c>
      <c r="F261" s="262">
        <v>0</v>
      </c>
      <c r="G261" s="260">
        <v>0</v>
      </c>
      <c r="H261" s="261">
        <v>0</v>
      </c>
      <c r="I261" s="255">
        <v>0</v>
      </c>
      <c r="J261" s="260">
        <v>1.2E-5</v>
      </c>
      <c r="K261" s="261">
        <v>0</v>
      </c>
      <c r="L261" s="262">
        <v>1.2E-5</v>
      </c>
      <c r="M261" s="260">
        <v>2.1999999999999999E-5</v>
      </c>
      <c r="N261" s="261">
        <v>0</v>
      </c>
      <c r="O261" s="255">
        <v>3.0000000000000001E-6</v>
      </c>
      <c r="P261" s="162"/>
      <c r="Q261" s="162"/>
      <c r="R261" s="162"/>
      <c r="S261" s="162"/>
      <c r="T261" s="162"/>
      <c r="U261" s="162"/>
    </row>
    <row r="262" spans="2:21" s="200" customFormat="1" ht="15.75" customHeight="1">
      <c r="B262" s="870"/>
      <c r="C262" s="215" t="s">
        <v>484</v>
      </c>
      <c r="D262" s="260">
        <v>1.086792</v>
      </c>
      <c r="E262" s="261">
        <v>0.55800899999999998</v>
      </c>
      <c r="F262" s="262">
        <v>0.95384500000000005</v>
      </c>
      <c r="G262" s="260">
        <v>0.20407800000000001</v>
      </c>
      <c r="H262" s="261">
        <v>0.103964</v>
      </c>
      <c r="I262" s="255">
        <v>0.24332899999999999</v>
      </c>
      <c r="J262" s="260">
        <v>0.76852100000000001</v>
      </c>
      <c r="K262" s="261">
        <v>0.56236200000000003</v>
      </c>
      <c r="L262" s="262">
        <v>0.69476800000000005</v>
      </c>
      <c r="M262" s="260">
        <v>0.113291</v>
      </c>
      <c r="N262" s="261">
        <v>9.5729999999999996E-2</v>
      </c>
      <c r="O262" s="255">
        <v>0.26658900000000002</v>
      </c>
      <c r="P262" s="162"/>
      <c r="Q262" s="162"/>
      <c r="R262" s="162"/>
      <c r="S262" s="162"/>
      <c r="T262" s="162"/>
      <c r="U262" s="162"/>
    </row>
    <row r="263" spans="2:21" s="200" customFormat="1" ht="15.75" customHeight="1">
      <c r="B263" s="870"/>
      <c r="C263" s="208" t="s">
        <v>462</v>
      </c>
      <c r="D263" s="260">
        <v>5.2169E-2</v>
      </c>
      <c r="E263" s="261">
        <v>0</v>
      </c>
      <c r="F263" s="262">
        <v>5.2169E-2</v>
      </c>
      <c r="G263" s="260">
        <v>0.193025</v>
      </c>
      <c r="H263" s="261">
        <v>0</v>
      </c>
      <c r="I263" s="255">
        <v>0</v>
      </c>
      <c r="J263" s="260">
        <v>5.0304000000000001E-2</v>
      </c>
      <c r="K263" s="261">
        <v>0</v>
      </c>
      <c r="L263" s="262">
        <v>5.0304000000000001E-2</v>
      </c>
      <c r="M263" s="260">
        <v>0.18612500000000001</v>
      </c>
      <c r="N263" s="261">
        <v>0</v>
      </c>
      <c r="O263" s="255">
        <v>0</v>
      </c>
      <c r="P263" s="162"/>
      <c r="Q263" s="162"/>
      <c r="R263" s="162"/>
      <c r="S263" s="162"/>
      <c r="T263" s="162"/>
      <c r="U263" s="162"/>
    </row>
    <row r="264" spans="2:21" s="242" customFormat="1" ht="15.75" hidden="1" customHeight="1">
      <c r="B264" s="870"/>
      <c r="C264" s="218"/>
      <c r="D264" s="260"/>
      <c r="E264" s="261"/>
      <c r="F264" s="262"/>
      <c r="G264" s="260"/>
      <c r="H264" s="261"/>
      <c r="I264" s="263"/>
      <c r="J264" s="260"/>
      <c r="K264" s="261"/>
      <c r="L264" s="262"/>
      <c r="M264" s="260"/>
      <c r="N264" s="261"/>
      <c r="O264" s="255"/>
      <c r="P264" s="162"/>
      <c r="Q264" s="162"/>
      <c r="R264" s="162"/>
      <c r="S264" s="162"/>
      <c r="T264" s="162"/>
      <c r="U264" s="162"/>
    </row>
    <row r="265" spans="2:21" s="200" customFormat="1" ht="15.75" customHeight="1">
      <c r="B265" s="870"/>
      <c r="C265" s="222" t="s">
        <v>486</v>
      </c>
      <c r="D265" s="264"/>
      <c r="E265" s="265"/>
      <c r="F265" s="266"/>
      <c r="G265" s="264"/>
      <c r="H265" s="224"/>
      <c r="I265" s="226"/>
      <c r="J265" s="264"/>
      <c r="K265" s="265"/>
      <c r="L265" s="266"/>
      <c r="M265" s="264"/>
      <c r="N265" s="265"/>
      <c r="O265" s="256"/>
      <c r="P265" s="162"/>
      <c r="Q265" s="162"/>
      <c r="R265" s="162"/>
      <c r="S265" s="162"/>
      <c r="T265" s="162"/>
      <c r="U265" s="162"/>
    </row>
    <row r="266" spans="2:21" s="200" customFormat="1" ht="19.5" customHeight="1" thickBot="1">
      <c r="B266" s="871"/>
      <c r="C266" s="231" t="s">
        <v>490</v>
      </c>
      <c r="D266" s="267"/>
      <c r="E266" s="268"/>
      <c r="F266" s="269"/>
      <c r="G266" s="267"/>
      <c r="H266" s="270"/>
      <c r="I266" s="271"/>
      <c r="J266" s="271"/>
      <c r="K266" s="272"/>
      <c r="L266" s="273"/>
      <c r="M266" s="271"/>
      <c r="N266" s="272"/>
      <c r="O266" s="274"/>
      <c r="P266" s="162"/>
      <c r="Q266" s="162"/>
      <c r="R266" s="162"/>
      <c r="S266" s="162"/>
      <c r="T266" s="162"/>
      <c r="U266" s="162"/>
    </row>
    <row r="267" spans="2:21" s="252" customFormat="1" ht="14.25">
      <c r="B267" s="250"/>
      <c r="C267" s="238"/>
      <c r="D267" s="250" t="s">
        <v>465</v>
      </c>
      <c r="E267" s="238"/>
      <c r="F267" s="238"/>
      <c r="G267" s="238"/>
      <c r="H267" s="238"/>
      <c r="I267" s="251"/>
      <c r="J267" s="238"/>
      <c r="K267" s="238"/>
      <c r="L267" s="238"/>
      <c r="M267" s="238"/>
      <c r="N267" s="238"/>
      <c r="O267" s="238"/>
    </row>
    <row r="268" spans="2:21" ht="22.5">
      <c r="B268" s="275"/>
    </row>
    <row r="269" spans="2:21" ht="22.5">
      <c r="B269" s="275"/>
    </row>
    <row r="270" spans="2:21" ht="22.5">
      <c r="B270" s="275"/>
    </row>
    <row r="271" spans="2:21" ht="22.5">
      <c r="B271" s="275"/>
    </row>
    <row r="272" spans="2:21" ht="22.5">
      <c r="B272" s="275"/>
    </row>
    <row r="273" spans="2:2" ht="22.5">
      <c r="B273" s="275"/>
    </row>
  </sheetData>
  <sheetProtection algorithmName="SHA-512" hashValue="AKKju4vuEYhYLvYOS2UPvDQyin127IBm8ndEaWUVD8JQcYhkXjSqhP8t96lEVy6Av0cM3asTGIeSVq/XXZiSpQ==" saltValue="zlWTVxqXz+aXTerkL1xt5g==" spinCount="100000" sheet="1" objects="1" scenarios="1" formatCells="0" formatColumns="0" formatRows="0"/>
  <mergeCells count="135">
    <mergeCell ref="D2:O2"/>
    <mergeCell ref="D3:O3"/>
    <mergeCell ref="D4:O4"/>
    <mergeCell ref="D6:O6"/>
    <mergeCell ref="D7:I7"/>
    <mergeCell ref="J7:O7"/>
    <mergeCell ref="M8:N8"/>
    <mergeCell ref="O8:O9"/>
    <mergeCell ref="B10:B26"/>
    <mergeCell ref="D30:O30"/>
    <mergeCell ref="D31:I31"/>
    <mergeCell ref="J31:O31"/>
    <mergeCell ref="D8:E8"/>
    <mergeCell ref="F8:F9"/>
    <mergeCell ref="G8:H8"/>
    <mergeCell ref="I8:I9"/>
    <mergeCell ref="J8:K8"/>
    <mergeCell ref="L8:L9"/>
    <mergeCell ref="M32:N32"/>
    <mergeCell ref="O32:O33"/>
    <mergeCell ref="B34:B50"/>
    <mergeCell ref="D54:O54"/>
    <mergeCell ref="D55:I55"/>
    <mergeCell ref="J55:O55"/>
    <mergeCell ref="D32:E32"/>
    <mergeCell ref="F32:F33"/>
    <mergeCell ref="G32:H32"/>
    <mergeCell ref="I32:I33"/>
    <mergeCell ref="J32:K32"/>
    <mergeCell ref="L32:L33"/>
    <mergeCell ref="M56:N56"/>
    <mergeCell ref="O56:O57"/>
    <mergeCell ref="B58:B74"/>
    <mergeCell ref="D78:O78"/>
    <mergeCell ref="D79:I79"/>
    <mergeCell ref="J79:O79"/>
    <mergeCell ref="D56:E56"/>
    <mergeCell ref="F56:F57"/>
    <mergeCell ref="G56:H56"/>
    <mergeCell ref="I56:I57"/>
    <mergeCell ref="J56:K56"/>
    <mergeCell ref="L56:L57"/>
    <mergeCell ref="M80:N80"/>
    <mergeCell ref="O80:O81"/>
    <mergeCell ref="B82:B98"/>
    <mergeCell ref="D102:O102"/>
    <mergeCell ref="D103:I103"/>
    <mergeCell ref="J103:O103"/>
    <mergeCell ref="D80:E80"/>
    <mergeCell ref="F80:F81"/>
    <mergeCell ref="G80:H80"/>
    <mergeCell ref="I80:I81"/>
    <mergeCell ref="J80:K80"/>
    <mergeCell ref="L80:L81"/>
    <mergeCell ref="M104:N104"/>
    <mergeCell ref="O104:O105"/>
    <mergeCell ref="B106:B122"/>
    <mergeCell ref="D126:O126"/>
    <mergeCell ref="D127:I127"/>
    <mergeCell ref="J127:O127"/>
    <mergeCell ref="D104:E104"/>
    <mergeCell ref="F104:F105"/>
    <mergeCell ref="G104:H104"/>
    <mergeCell ref="I104:I105"/>
    <mergeCell ref="J104:K104"/>
    <mergeCell ref="L104:L105"/>
    <mergeCell ref="M128:N128"/>
    <mergeCell ref="O128:O129"/>
    <mergeCell ref="B130:B146"/>
    <mergeCell ref="D150:O150"/>
    <mergeCell ref="D151:I151"/>
    <mergeCell ref="J151:O151"/>
    <mergeCell ref="D128:E128"/>
    <mergeCell ref="F128:F129"/>
    <mergeCell ref="G128:H128"/>
    <mergeCell ref="I128:I129"/>
    <mergeCell ref="J128:K128"/>
    <mergeCell ref="L128:L129"/>
    <mergeCell ref="M152:N152"/>
    <mergeCell ref="O152:O153"/>
    <mergeCell ref="B154:B170"/>
    <mergeCell ref="D174:O174"/>
    <mergeCell ref="D175:I175"/>
    <mergeCell ref="J175:O175"/>
    <mergeCell ref="D152:E152"/>
    <mergeCell ref="F152:F153"/>
    <mergeCell ref="G152:H152"/>
    <mergeCell ref="I152:I153"/>
    <mergeCell ref="J152:K152"/>
    <mergeCell ref="L152:L153"/>
    <mergeCell ref="M176:N176"/>
    <mergeCell ref="O176:O177"/>
    <mergeCell ref="B178:B194"/>
    <mergeCell ref="D198:O198"/>
    <mergeCell ref="D199:I199"/>
    <mergeCell ref="J199:O199"/>
    <mergeCell ref="D176:E176"/>
    <mergeCell ref="F176:F177"/>
    <mergeCell ref="G176:H176"/>
    <mergeCell ref="I176:I177"/>
    <mergeCell ref="J176:K176"/>
    <mergeCell ref="L176:L177"/>
    <mergeCell ref="M200:N200"/>
    <mergeCell ref="O200:O201"/>
    <mergeCell ref="B202:B218"/>
    <mergeCell ref="D222:O222"/>
    <mergeCell ref="D223:I223"/>
    <mergeCell ref="J223:O223"/>
    <mergeCell ref="D200:E200"/>
    <mergeCell ref="F200:F201"/>
    <mergeCell ref="G200:H200"/>
    <mergeCell ref="I200:I201"/>
    <mergeCell ref="J200:K200"/>
    <mergeCell ref="L200:L201"/>
    <mergeCell ref="M224:N224"/>
    <mergeCell ref="O224:O225"/>
    <mergeCell ref="B226:B242"/>
    <mergeCell ref="D246:O246"/>
    <mergeCell ref="D247:I247"/>
    <mergeCell ref="J247:O247"/>
    <mergeCell ref="D224:E224"/>
    <mergeCell ref="F224:F225"/>
    <mergeCell ref="G224:H224"/>
    <mergeCell ref="I224:I225"/>
    <mergeCell ref="J224:K224"/>
    <mergeCell ref="L224:L225"/>
    <mergeCell ref="M248:N248"/>
    <mergeCell ref="O248:O249"/>
    <mergeCell ref="B250:B266"/>
    <mergeCell ref="D248:E248"/>
    <mergeCell ref="F248:F249"/>
    <mergeCell ref="G248:H248"/>
    <mergeCell ref="I248:I249"/>
    <mergeCell ref="J248:K248"/>
    <mergeCell ref="L248:L249"/>
  </mergeCells>
  <dataValidations count="1">
    <dataValidation type="custom" showInputMessage="1" showErrorMessage="1" error="This value must be a number &gt;= 0. _x000a_" sqref="J241:O241 J49:O49 J73:O73 J97:O97 J121:O121 J145:O145 J169:O169 J193:O193 J217:O217 J265:O265 D49:G50 D73:G74 D97:G98 D121:G122 D145:G146 D169:G170 D193:G194 D217:G218 D241:G242 D265:G266">
      <formula1>AND(D49&gt;=0,ISNUMBER(D49))</formula1>
    </dataValidation>
  </dataValidations>
  <pageMargins left="0.70866141732283472" right="0.70866141732283472" top="0.74803149606299213" bottom="0.74803149606299213" header="0.31496062992125984" footer="0.31496062992125984"/>
  <pageSetup paperSize="9" scale="25" fitToHeight="2" orientation="portrait" r:id="rId1"/>
  <rowBreaks count="2" manualBreakCount="2">
    <brk id="123" max="14" man="1"/>
    <brk id="268" max="26"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403"/>
  <sheetViews>
    <sheetView showGridLines="0" zoomScale="50" zoomScaleNormal="50" workbookViewId="0"/>
  </sheetViews>
  <sheetFormatPr defaultColWidth="9.140625" defaultRowHeight="11.25"/>
  <cols>
    <col min="1" max="1" width="22.85546875" style="279" customWidth="1"/>
    <col min="2" max="2" width="24.28515625" style="279" customWidth="1"/>
    <col min="3" max="3" width="40.140625" style="279" customWidth="1"/>
    <col min="4" max="8" width="27.140625" style="279" customWidth="1"/>
    <col min="9" max="9" width="26.42578125" style="279" customWidth="1"/>
    <col min="10" max="10" width="20.42578125" style="279" customWidth="1"/>
    <col min="11" max="11" width="20.7109375" style="279" customWidth="1"/>
    <col min="12" max="12" width="23" style="279" customWidth="1"/>
    <col min="13" max="13" width="20.140625" style="279" customWidth="1"/>
    <col min="14" max="15" width="20.7109375" style="279" customWidth="1"/>
    <col min="16" max="16384" width="9.140625" style="280"/>
  </cols>
  <sheetData>
    <row r="1" spans="1:15" s="278" customFormat="1" ht="62.25" customHeight="1">
      <c r="A1" s="276"/>
      <c r="B1" s="276"/>
      <c r="C1" s="277">
        <v>201912</v>
      </c>
      <c r="D1" s="277">
        <v>201912</v>
      </c>
      <c r="E1" s="277">
        <v>201912</v>
      </c>
      <c r="F1" s="277">
        <v>201912</v>
      </c>
      <c r="G1" s="277">
        <v>201912</v>
      </c>
      <c r="H1" s="277">
        <v>201912</v>
      </c>
      <c r="I1" s="277">
        <v>201912</v>
      </c>
      <c r="J1" s="277">
        <v>201912</v>
      </c>
      <c r="K1" s="277">
        <v>201912</v>
      </c>
      <c r="L1" s="277">
        <v>201912</v>
      </c>
      <c r="M1" s="277">
        <v>201912</v>
      </c>
      <c r="N1" s="277">
        <v>201912</v>
      </c>
      <c r="O1" s="277">
        <v>201912</v>
      </c>
    </row>
    <row r="2" spans="1:15" ht="24.75" customHeight="1">
      <c r="C2" s="917" t="s">
        <v>1</v>
      </c>
      <c r="D2" s="917"/>
      <c r="E2" s="917"/>
      <c r="F2" s="917"/>
      <c r="G2" s="917"/>
      <c r="H2" s="917"/>
      <c r="I2" s="917"/>
      <c r="J2" s="917"/>
      <c r="K2" s="917"/>
      <c r="L2" s="917"/>
      <c r="M2" s="917"/>
      <c r="N2" s="917"/>
      <c r="O2" s="917"/>
    </row>
    <row r="3" spans="1:15" ht="36" customHeight="1">
      <c r="B3" s="627"/>
      <c r="C3" s="918" t="s">
        <v>491</v>
      </c>
      <c r="D3" s="918"/>
      <c r="E3" s="918"/>
      <c r="F3" s="918"/>
      <c r="G3" s="918"/>
      <c r="H3" s="918"/>
      <c r="I3" s="918"/>
      <c r="J3" s="918"/>
      <c r="K3" s="918"/>
      <c r="L3" s="918"/>
      <c r="M3" s="918"/>
      <c r="N3" s="918"/>
      <c r="O3" s="918"/>
    </row>
    <row r="4" spans="1:15" ht="30" customHeight="1" thickBot="1">
      <c r="B4" s="628"/>
      <c r="C4" s="919" t="str">
        <f ca="1">Cover!C5</f>
        <v>Intesa Sanpaolo S.p.A.</v>
      </c>
      <c r="D4" s="919"/>
      <c r="E4" s="919"/>
      <c r="F4" s="919"/>
      <c r="G4" s="919"/>
      <c r="H4" s="919"/>
      <c r="I4" s="919"/>
      <c r="J4" s="919"/>
      <c r="K4" s="919"/>
      <c r="L4" s="919"/>
      <c r="M4" s="919"/>
      <c r="N4" s="919"/>
      <c r="O4" s="919"/>
    </row>
    <row r="5" spans="1:15" s="281" customFormat="1" ht="28.5" customHeight="1" thickBot="1">
      <c r="A5" s="276"/>
      <c r="C5" s="920" t="s">
        <v>13</v>
      </c>
      <c r="D5" s="921"/>
      <c r="E5" s="921"/>
      <c r="F5" s="921"/>
      <c r="G5" s="921"/>
      <c r="H5" s="921"/>
      <c r="I5" s="921"/>
      <c r="J5" s="921"/>
      <c r="K5" s="921"/>
      <c r="L5" s="921"/>
      <c r="M5" s="921"/>
      <c r="N5" s="921"/>
      <c r="O5" s="922"/>
    </row>
    <row r="6" spans="1:15" s="281" customFormat="1" ht="28.5" customHeight="1" thickBot="1">
      <c r="A6" s="276"/>
      <c r="B6" s="282"/>
      <c r="C6" s="920" t="s">
        <v>492</v>
      </c>
      <c r="D6" s="921"/>
      <c r="E6" s="921"/>
      <c r="F6" s="921"/>
      <c r="G6" s="921"/>
      <c r="H6" s="921"/>
      <c r="I6" s="921"/>
      <c r="J6" s="921"/>
      <c r="K6" s="921"/>
      <c r="L6" s="921"/>
      <c r="M6" s="921"/>
      <c r="N6" s="922"/>
      <c r="O6" s="906" t="s">
        <v>493</v>
      </c>
    </row>
    <row r="7" spans="1:15" s="281" customFormat="1" ht="28.5" customHeight="1" thickBot="1">
      <c r="A7" s="276"/>
      <c r="B7" s="282" t="s">
        <v>279</v>
      </c>
      <c r="C7" s="920" t="s">
        <v>494</v>
      </c>
      <c r="D7" s="921"/>
      <c r="E7" s="921"/>
      <c r="F7" s="921"/>
      <c r="G7" s="921"/>
      <c r="H7" s="922"/>
      <c r="I7" s="920" t="s">
        <v>391</v>
      </c>
      <c r="J7" s="921"/>
      <c r="K7" s="921"/>
      <c r="L7" s="922"/>
      <c r="M7" s="920" t="s">
        <v>495</v>
      </c>
      <c r="N7" s="922"/>
      <c r="O7" s="923"/>
    </row>
    <row r="8" spans="1:15" s="278" customFormat="1" ht="54.75" customHeight="1" thickBot="1">
      <c r="A8" s="898" t="s">
        <v>496</v>
      </c>
      <c r="B8" s="901" t="s">
        <v>497</v>
      </c>
      <c r="C8" s="898" t="s">
        <v>498</v>
      </c>
      <c r="D8" s="898" t="s">
        <v>499</v>
      </c>
      <c r="E8" s="283"/>
      <c r="F8" s="283"/>
      <c r="G8" s="283"/>
      <c r="H8" s="284"/>
      <c r="I8" s="898" t="s">
        <v>500</v>
      </c>
      <c r="J8" s="906"/>
      <c r="K8" s="898" t="s">
        <v>501</v>
      </c>
      <c r="L8" s="906"/>
      <c r="M8" s="752" t="s">
        <v>502</v>
      </c>
      <c r="N8" s="753"/>
      <c r="O8" s="923"/>
    </row>
    <row r="9" spans="1:15" s="278" customFormat="1" ht="65.25" customHeight="1">
      <c r="A9" s="899"/>
      <c r="B9" s="902"/>
      <c r="C9" s="904"/>
      <c r="D9" s="904"/>
      <c r="E9" s="285"/>
      <c r="F9" s="285"/>
      <c r="G9" s="285"/>
      <c r="H9" s="286"/>
      <c r="I9" s="907"/>
      <c r="J9" s="908"/>
      <c r="K9" s="907"/>
      <c r="L9" s="908"/>
      <c r="M9" s="898" t="s">
        <v>503</v>
      </c>
      <c r="N9" s="925" t="s">
        <v>375</v>
      </c>
      <c r="O9" s="923"/>
    </row>
    <row r="10" spans="1:15" s="278" customFormat="1" ht="47.25" customHeight="1">
      <c r="A10" s="899"/>
      <c r="B10" s="902"/>
      <c r="C10" s="904"/>
      <c r="D10" s="904" t="s">
        <v>504</v>
      </c>
      <c r="E10" s="909" t="s">
        <v>505</v>
      </c>
      <c r="F10" s="911" t="s">
        <v>506</v>
      </c>
      <c r="G10" s="911" t="s">
        <v>507</v>
      </c>
      <c r="H10" s="909" t="s">
        <v>508</v>
      </c>
      <c r="I10" s="913" t="s">
        <v>322</v>
      </c>
      <c r="J10" s="915" t="s">
        <v>509</v>
      </c>
      <c r="K10" s="913" t="s">
        <v>322</v>
      </c>
      <c r="L10" s="915" t="s">
        <v>509</v>
      </c>
      <c r="M10" s="904"/>
      <c r="N10" s="926"/>
      <c r="O10" s="923"/>
    </row>
    <row r="11" spans="1:15" s="278" customFormat="1" ht="143.25" customHeight="1" thickBot="1">
      <c r="A11" s="900"/>
      <c r="B11" s="903"/>
      <c r="C11" s="905"/>
      <c r="D11" s="905"/>
      <c r="E11" s="910"/>
      <c r="F11" s="912"/>
      <c r="G11" s="912"/>
      <c r="H11" s="910"/>
      <c r="I11" s="914"/>
      <c r="J11" s="916"/>
      <c r="K11" s="914"/>
      <c r="L11" s="916"/>
      <c r="M11" s="905"/>
      <c r="N11" s="927"/>
      <c r="O11" s="924"/>
    </row>
    <row r="12" spans="1:15" ht="15" customHeight="1">
      <c r="A12" s="287" t="s">
        <v>510</v>
      </c>
      <c r="B12" s="894" t="s">
        <v>511</v>
      </c>
      <c r="C12" s="355">
        <v>10.997773</v>
      </c>
      <c r="D12" s="356">
        <v>10.997773</v>
      </c>
      <c r="E12" s="357">
        <v>10.997773</v>
      </c>
      <c r="F12" s="357">
        <v>0</v>
      </c>
      <c r="G12" s="357">
        <v>0</v>
      </c>
      <c r="H12" s="358">
        <v>0</v>
      </c>
      <c r="I12" s="359">
        <v>0</v>
      </c>
      <c r="J12" s="360">
        <v>0</v>
      </c>
      <c r="K12" s="359">
        <v>0</v>
      </c>
      <c r="L12" s="361">
        <v>0</v>
      </c>
      <c r="M12" s="359">
        <v>0</v>
      </c>
      <c r="N12" s="360">
        <v>0</v>
      </c>
      <c r="O12" s="288"/>
    </row>
    <row r="13" spans="1:15" ht="15" customHeight="1">
      <c r="A13" s="289" t="s">
        <v>512</v>
      </c>
      <c r="B13" s="895"/>
      <c r="C13" s="362">
        <v>16.065166999999999</v>
      </c>
      <c r="D13" s="363">
        <v>16.065166999999999</v>
      </c>
      <c r="E13" s="364">
        <v>14.729100000000001</v>
      </c>
      <c r="F13" s="364">
        <v>0</v>
      </c>
      <c r="G13" s="364">
        <v>1.3360669999999999</v>
      </c>
      <c r="H13" s="365">
        <v>0</v>
      </c>
      <c r="I13" s="366">
        <v>0</v>
      </c>
      <c r="J13" s="367">
        <v>0</v>
      </c>
      <c r="K13" s="366">
        <v>0</v>
      </c>
      <c r="L13" s="368">
        <v>0</v>
      </c>
      <c r="M13" s="366">
        <v>0</v>
      </c>
      <c r="N13" s="367">
        <v>0</v>
      </c>
      <c r="O13" s="290"/>
    </row>
    <row r="14" spans="1:15" ht="15" customHeight="1">
      <c r="A14" s="289" t="s">
        <v>513</v>
      </c>
      <c r="B14" s="895"/>
      <c r="C14" s="362">
        <v>5.4000890000000004</v>
      </c>
      <c r="D14" s="363">
        <v>5.4000170000000001</v>
      </c>
      <c r="E14" s="364">
        <v>0</v>
      </c>
      <c r="F14" s="364">
        <v>0</v>
      </c>
      <c r="G14" s="364">
        <v>5.4000170000000001</v>
      </c>
      <c r="H14" s="365">
        <v>0</v>
      </c>
      <c r="I14" s="366">
        <v>0</v>
      </c>
      <c r="J14" s="369">
        <v>0</v>
      </c>
      <c r="K14" s="366">
        <v>0</v>
      </c>
      <c r="L14" s="369">
        <v>0</v>
      </c>
      <c r="M14" s="366">
        <v>0</v>
      </c>
      <c r="N14" s="367">
        <v>0</v>
      </c>
      <c r="O14" s="291"/>
    </row>
    <row r="15" spans="1:15" ht="15" customHeight="1">
      <c r="A15" s="289" t="s">
        <v>514</v>
      </c>
      <c r="B15" s="895"/>
      <c r="C15" s="362">
        <v>4.4720000000000003E-3</v>
      </c>
      <c r="D15" s="363">
        <v>4.4720000000000003E-3</v>
      </c>
      <c r="E15" s="364">
        <v>4.4720000000000003E-3</v>
      </c>
      <c r="F15" s="364">
        <v>0</v>
      </c>
      <c r="G15" s="364">
        <v>0</v>
      </c>
      <c r="H15" s="365">
        <v>0</v>
      </c>
      <c r="I15" s="366">
        <v>0</v>
      </c>
      <c r="J15" s="367">
        <v>0</v>
      </c>
      <c r="K15" s="366">
        <v>0</v>
      </c>
      <c r="L15" s="368">
        <v>0</v>
      </c>
      <c r="M15" s="366">
        <v>0</v>
      </c>
      <c r="N15" s="367">
        <v>0</v>
      </c>
      <c r="O15" s="290"/>
    </row>
    <row r="16" spans="1:15" ht="15" customHeight="1">
      <c r="A16" s="289" t="s">
        <v>515</v>
      </c>
      <c r="B16" s="895"/>
      <c r="C16" s="362">
        <v>0</v>
      </c>
      <c r="D16" s="363">
        <v>0</v>
      </c>
      <c r="E16" s="364">
        <v>0</v>
      </c>
      <c r="F16" s="364">
        <v>0</v>
      </c>
      <c r="G16" s="364">
        <v>0</v>
      </c>
      <c r="H16" s="365">
        <v>0</v>
      </c>
      <c r="I16" s="366">
        <v>0</v>
      </c>
      <c r="J16" s="367">
        <v>0</v>
      </c>
      <c r="K16" s="366">
        <v>0</v>
      </c>
      <c r="L16" s="368">
        <v>0</v>
      </c>
      <c r="M16" s="366">
        <v>0</v>
      </c>
      <c r="N16" s="367">
        <v>0</v>
      </c>
      <c r="O16" s="290"/>
    </row>
    <row r="17" spans="1:15" ht="15" customHeight="1">
      <c r="A17" s="289" t="s">
        <v>516</v>
      </c>
      <c r="B17" s="895"/>
      <c r="C17" s="362">
        <v>0</v>
      </c>
      <c r="D17" s="363">
        <v>0</v>
      </c>
      <c r="E17" s="364">
        <v>0</v>
      </c>
      <c r="F17" s="364">
        <v>0</v>
      </c>
      <c r="G17" s="364">
        <v>0</v>
      </c>
      <c r="H17" s="365">
        <v>0</v>
      </c>
      <c r="I17" s="366">
        <v>0</v>
      </c>
      <c r="J17" s="367">
        <v>0</v>
      </c>
      <c r="K17" s="366">
        <v>0</v>
      </c>
      <c r="L17" s="368">
        <v>0</v>
      </c>
      <c r="M17" s="366">
        <v>0</v>
      </c>
      <c r="N17" s="367">
        <v>0</v>
      </c>
      <c r="O17" s="290"/>
    </row>
    <row r="18" spans="1:15" ht="15" customHeight="1">
      <c r="A18" s="292" t="s">
        <v>517</v>
      </c>
      <c r="B18" s="895"/>
      <c r="C18" s="370">
        <v>1.6169999999999999E-3</v>
      </c>
      <c r="D18" s="371">
        <v>1.6169999999999999E-3</v>
      </c>
      <c r="E18" s="372">
        <v>1.6169999999999999E-3</v>
      </c>
      <c r="F18" s="372">
        <v>0</v>
      </c>
      <c r="G18" s="372">
        <v>0</v>
      </c>
      <c r="H18" s="373">
        <v>0</v>
      </c>
      <c r="I18" s="374">
        <v>0</v>
      </c>
      <c r="J18" s="375">
        <v>0</v>
      </c>
      <c r="K18" s="374">
        <v>0</v>
      </c>
      <c r="L18" s="376">
        <v>0</v>
      </c>
      <c r="M18" s="374">
        <v>0</v>
      </c>
      <c r="N18" s="375">
        <v>0</v>
      </c>
      <c r="O18" s="293"/>
    </row>
    <row r="19" spans="1:15" ht="12" thickBot="1">
      <c r="A19" s="294" t="s">
        <v>277</v>
      </c>
      <c r="B19" s="896"/>
      <c r="C19" s="295">
        <f t="shared" ref="C19:N19" ca="1" si="0">+C12+C13+C14+C15+C16+C17+C18</f>
        <v>32.469118000000002</v>
      </c>
      <c r="D19" s="296">
        <f ca="1">+D12+D13+D14+D15+D16+D17+D18</f>
        <v>32.469045999999999</v>
      </c>
      <c r="E19" s="297">
        <f ca="1">+E12+E13+E14+E15+E16+E17+E18</f>
        <v>25.732962000000001</v>
      </c>
      <c r="F19" s="297">
        <f ca="1">+F12+F13+F14+F15+F16+F17+F18</f>
        <v>0</v>
      </c>
      <c r="G19" s="297">
        <f ca="1">+G12+G13+G14+G15+G16+G17+G18</f>
        <v>6.736084</v>
      </c>
      <c r="H19" s="298">
        <f ca="1">+H12+H13+H14+H15+H16+H17+H18</f>
        <v>0</v>
      </c>
      <c r="I19" s="299">
        <f t="shared" ca="1" si="0"/>
        <v>0</v>
      </c>
      <c r="J19" s="297">
        <f t="shared" ca="1" si="0"/>
        <v>0</v>
      </c>
      <c r="K19" s="299">
        <f t="shared" ca="1" si="0"/>
        <v>0</v>
      </c>
      <c r="L19" s="298">
        <f t="shared" ca="1" si="0"/>
        <v>0</v>
      </c>
      <c r="M19" s="299">
        <f t="shared" ca="1" si="0"/>
        <v>0</v>
      </c>
      <c r="N19" s="297">
        <f t="shared" ca="1" si="0"/>
        <v>0</v>
      </c>
      <c r="O19" s="377">
        <v>0</v>
      </c>
    </row>
    <row r="20" spans="1:15">
      <c r="A20" s="287" t="s">
        <v>510</v>
      </c>
      <c r="B20" s="894" t="s">
        <v>518</v>
      </c>
      <c r="C20" s="378">
        <v>4.7099999999999998E-3</v>
      </c>
      <c r="D20" s="379">
        <v>4.7089999999999996E-3</v>
      </c>
      <c r="E20" s="380">
        <v>0</v>
      </c>
      <c r="F20" s="380">
        <v>0</v>
      </c>
      <c r="G20" s="380">
        <v>0</v>
      </c>
      <c r="H20" s="381">
        <v>4.7089999999999996E-3</v>
      </c>
      <c r="I20" s="382">
        <v>0</v>
      </c>
      <c r="J20" s="383">
        <v>0</v>
      </c>
      <c r="K20" s="382">
        <v>0</v>
      </c>
      <c r="L20" s="384">
        <v>0</v>
      </c>
      <c r="M20" s="382">
        <v>0</v>
      </c>
      <c r="N20" s="383">
        <v>0</v>
      </c>
      <c r="O20" s="300"/>
    </row>
    <row r="21" spans="1:15">
      <c r="A21" s="289" t="s">
        <v>512</v>
      </c>
      <c r="B21" s="895"/>
      <c r="C21" s="385">
        <v>0</v>
      </c>
      <c r="D21" s="386">
        <v>5.2059999999999997E-3</v>
      </c>
      <c r="E21" s="387">
        <v>5.2059999999999997E-3</v>
      </c>
      <c r="F21" s="387">
        <v>0</v>
      </c>
      <c r="G21" s="387">
        <v>0</v>
      </c>
      <c r="H21" s="388">
        <v>0</v>
      </c>
      <c r="I21" s="389">
        <v>0</v>
      </c>
      <c r="J21" s="390">
        <v>0</v>
      </c>
      <c r="K21" s="389">
        <v>0</v>
      </c>
      <c r="L21" s="391">
        <v>0</v>
      </c>
      <c r="M21" s="389">
        <v>0</v>
      </c>
      <c r="N21" s="390">
        <v>0</v>
      </c>
      <c r="O21" s="290"/>
    </row>
    <row r="22" spans="1:15">
      <c r="A22" s="289" t="s">
        <v>513</v>
      </c>
      <c r="B22" s="895"/>
      <c r="C22" s="385">
        <v>0</v>
      </c>
      <c r="D22" s="386">
        <v>5.2074000000000002E-2</v>
      </c>
      <c r="E22" s="387">
        <v>5.2074000000000002E-2</v>
      </c>
      <c r="F22" s="387">
        <v>0</v>
      </c>
      <c r="G22" s="387">
        <v>0</v>
      </c>
      <c r="H22" s="388">
        <v>0</v>
      </c>
      <c r="I22" s="389">
        <v>0</v>
      </c>
      <c r="J22" s="369">
        <v>0</v>
      </c>
      <c r="K22" s="389">
        <v>0</v>
      </c>
      <c r="L22" s="369">
        <v>0</v>
      </c>
      <c r="M22" s="389">
        <v>0</v>
      </c>
      <c r="N22" s="390">
        <v>0</v>
      </c>
      <c r="O22" s="291"/>
    </row>
    <row r="23" spans="1:15">
      <c r="A23" s="289" t="s">
        <v>514</v>
      </c>
      <c r="B23" s="895"/>
      <c r="C23" s="385">
        <v>0</v>
      </c>
      <c r="D23" s="386">
        <v>4.0109999999999998E-3</v>
      </c>
      <c r="E23" s="387">
        <v>4.0109999999999998E-3</v>
      </c>
      <c r="F23" s="387">
        <v>0</v>
      </c>
      <c r="G23" s="387">
        <v>0</v>
      </c>
      <c r="H23" s="388">
        <v>0</v>
      </c>
      <c r="I23" s="389">
        <v>0</v>
      </c>
      <c r="J23" s="390">
        <v>0</v>
      </c>
      <c r="K23" s="389">
        <v>0</v>
      </c>
      <c r="L23" s="391">
        <v>0</v>
      </c>
      <c r="M23" s="389">
        <v>0</v>
      </c>
      <c r="N23" s="390">
        <v>0</v>
      </c>
      <c r="O23" s="290"/>
    </row>
    <row r="24" spans="1:15">
      <c r="A24" s="289" t="s">
        <v>515</v>
      </c>
      <c r="B24" s="895"/>
      <c r="C24" s="385">
        <v>0</v>
      </c>
      <c r="D24" s="386">
        <v>4.9749000000000002E-2</v>
      </c>
      <c r="E24" s="387">
        <v>4.9749000000000002E-2</v>
      </c>
      <c r="F24" s="387">
        <v>0</v>
      </c>
      <c r="G24" s="387">
        <v>0</v>
      </c>
      <c r="H24" s="388">
        <v>0</v>
      </c>
      <c r="I24" s="389">
        <v>0</v>
      </c>
      <c r="J24" s="390">
        <v>0</v>
      </c>
      <c r="K24" s="389">
        <v>0</v>
      </c>
      <c r="L24" s="391">
        <v>0</v>
      </c>
      <c r="M24" s="389">
        <v>0</v>
      </c>
      <c r="N24" s="390">
        <v>0</v>
      </c>
      <c r="O24" s="290"/>
    </row>
    <row r="25" spans="1:15">
      <c r="A25" s="289" t="s">
        <v>516</v>
      </c>
      <c r="B25" s="895"/>
      <c r="C25" s="385">
        <v>859.24510899999996</v>
      </c>
      <c r="D25" s="386">
        <v>859.23311799999999</v>
      </c>
      <c r="E25" s="387">
        <v>2.1389999999999998E-3</v>
      </c>
      <c r="F25" s="387">
        <v>0</v>
      </c>
      <c r="G25" s="387">
        <v>333.94981999999999</v>
      </c>
      <c r="H25" s="388">
        <v>525.281159</v>
      </c>
      <c r="I25" s="389">
        <v>0</v>
      </c>
      <c r="J25" s="390">
        <v>0</v>
      </c>
      <c r="K25" s="389">
        <v>0</v>
      </c>
      <c r="L25" s="391">
        <v>0</v>
      </c>
      <c r="M25" s="389">
        <v>0</v>
      </c>
      <c r="N25" s="390">
        <v>0</v>
      </c>
      <c r="O25" s="290"/>
    </row>
    <row r="26" spans="1:15">
      <c r="A26" s="292" t="s">
        <v>517</v>
      </c>
      <c r="B26" s="895"/>
      <c r="C26" s="392">
        <v>567.39979100000005</v>
      </c>
      <c r="D26" s="393">
        <v>567.39424599999995</v>
      </c>
      <c r="E26" s="394">
        <v>43.710929</v>
      </c>
      <c r="F26" s="394">
        <v>0</v>
      </c>
      <c r="G26" s="394">
        <v>523.68331699999999</v>
      </c>
      <c r="H26" s="395">
        <v>0</v>
      </c>
      <c r="I26" s="396">
        <v>0</v>
      </c>
      <c r="J26" s="397">
        <v>0</v>
      </c>
      <c r="K26" s="396">
        <v>0</v>
      </c>
      <c r="L26" s="398">
        <v>0</v>
      </c>
      <c r="M26" s="396">
        <v>0</v>
      </c>
      <c r="N26" s="397">
        <v>0</v>
      </c>
      <c r="O26" s="293"/>
    </row>
    <row r="27" spans="1:15" ht="12" thickBot="1">
      <c r="A27" s="294" t="s">
        <v>277</v>
      </c>
      <c r="B27" s="896"/>
      <c r="C27" s="295">
        <f t="shared" ref="C27:N27" ca="1" si="1">+C20+C21+C22+C23+C24+C25+C26</f>
        <v>1426.6496099999999</v>
      </c>
      <c r="D27" s="296">
        <f ca="1">+D20+D21+D22+D23+D24+D25+D26</f>
        <v>1426.743113</v>
      </c>
      <c r="E27" s="297">
        <f ca="1">+E20+E21+E22+E23+E24+E25+E26</f>
        <v>43.824108000000003</v>
      </c>
      <c r="F27" s="297">
        <f ca="1">+F20+F21+F22+F23+F24+F25+F26</f>
        <v>0</v>
      </c>
      <c r="G27" s="297">
        <f ca="1">+G20+G21+G22+G23+G24+G25+G26</f>
        <v>857.63313700000003</v>
      </c>
      <c r="H27" s="298">
        <f ca="1">+H20+H21+H22+H23+H24+H25+H26</f>
        <v>525.28586800000005</v>
      </c>
      <c r="I27" s="299">
        <f t="shared" ca="1" si="1"/>
        <v>0</v>
      </c>
      <c r="J27" s="297">
        <f t="shared" ca="1" si="1"/>
        <v>0</v>
      </c>
      <c r="K27" s="299">
        <f t="shared" ca="1" si="1"/>
        <v>0</v>
      </c>
      <c r="L27" s="298">
        <f t="shared" ca="1" si="1"/>
        <v>0</v>
      </c>
      <c r="M27" s="299">
        <f t="shared" ca="1" si="1"/>
        <v>0</v>
      </c>
      <c r="N27" s="297">
        <f t="shared" ca="1" si="1"/>
        <v>0</v>
      </c>
      <c r="O27" s="377">
        <v>9.2800000000000001E-4</v>
      </c>
    </row>
    <row r="28" spans="1:15">
      <c r="A28" s="287" t="s">
        <v>510</v>
      </c>
      <c r="B28" s="894" t="s">
        <v>519</v>
      </c>
      <c r="C28" s="399">
        <v>0</v>
      </c>
      <c r="D28" s="400">
        <v>0</v>
      </c>
      <c r="E28" s="401">
        <v>0</v>
      </c>
      <c r="F28" s="401">
        <v>0</v>
      </c>
      <c r="G28" s="401">
        <v>0</v>
      </c>
      <c r="H28" s="402">
        <v>0</v>
      </c>
      <c r="I28" s="403">
        <v>0</v>
      </c>
      <c r="J28" s="404">
        <v>0</v>
      </c>
      <c r="K28" s="403">
        <v>0</v>
      </c>
      <c r="L28" s="405">
        <v>0</v>
      </c>
      <c r="M28" s="403">
        <v>0</v>
      </c>
      <c r="N28" s="404">
        <v>0</v>
      </c>
      <c r="O28" s="406"/>
    </row>
    <row r="29" spans="1:15">
      <c r="A29" s="289" t="s">
        <v>512</v>
      </c>
      <c r="B29" s="895"/>
      <c r="C29" s="407">
        <v>0</v>
      </c>
      <c r="D29" s="408">
        <v>0</v>
      </c>
      <c r="E29" s="409">
        <v>0</v>
      </c>
      <c r="F29" s="409">
        <v>0</v>
      </c>
      <c r="G29" s="409">
        <v>0</v>
      </c>
      <c r="H29" s="410">
        <v>0</v>
      </c>
      <c r="I29" s="411">
        <v>0</v>
      </c>
      <c r="J29" s="412">
        <v>0</v>
      </c>
      <c r="K29" s="411">
        <v>0</v>
      </c>
      <c r="L29" s="413">
        <v>0</v>
      </c>
      <c r="M29" s="411">
        <v>0</v>
      </c>
      <c r="N29" s="412">
        <v>0</v>
      </c>
      <c r="O29" s="414"/>
    </row>
    <row r="30" spans="1:15">
      <c r="A30" s="289" t="s">
        <v>513</v>
      </c>
      <c r="B30" s="895"/>
      <c r="C30" s="407">
        <v>0</v>
      </c>
      <c r="D30" s="408">
        <v>0</v>
      </c>
      <c r="E30" s="409">
        <v>0</v>
      </c>
      <c r="F30" s="409">
        <v>0</v>
      </c>
      <c r="G30" s="409">
        <v>0</v>
      </c>
      <c r="H30" s="410">
        <v>0</v>
      </c>
      <c r="I30" s="411">
        <v>0</v>
      </c>
      <c r="J30" s="415">
        <v>0</v>
      </c>
      <c r="K30" s="411">
        <v>0</v>
      </c>
      <c r="L30" s="415">
        <v>0</v>
      </c>
      <c r="M30" s="411">
        <v>0</v>
      </c>
      <c r="N30" s="412">
        <v>0</v>
      </c>
      <c r="O30" s="416"/>
    </row>
    <row r="31" spans="1:15">
      <c r="A31" s="289" t="s">
        <v>514</v>
      </c>
      <c r="B31" s="895"/>
      <c r="C31" s="407">
        <v>0</v>
      </c>
      <c r="D31" s="408">
        <v>0</v>
      </c>
      <c r="E31" s="409">
        <v>0</v>
      </c>
      <c r="F31" s="409">
        <v>0</v>
      </c>
      <c r="G31" s="409">
        <v>0</v>
      </c>
      <c r="H31" s="410">
        <v>0</v>
      </c>
      <c r="I31" s="411">
        <v>0</v>
      </c>
      <c r="J31" s="412">
        <v>0</v>
      </c>
      <c r="K31" s="411">
        <v>0</v>
      </c>
      <c r="L31" s="413">
        <v>0</v>
      </c>
      <c r="M31" s="411">
        <v>0</v>
      </c>
      <c r="N31" s="412">
        <v>0</v>
      </c>
      <c r="O31" s="414"/>
    </row>
    <row r="32" spans="1:15">
      <c r="A32" s="289" t="s">
        <v>515</v>
      </c>
      <c r="B32" s="895"/>
      <c r="C32" s="407">
        <v>0</v>
      </c>
      <c r="D32" s="408">
        <v>0</v>
      </c>
      <c r="E32" s="409">
        <v>0</v>
      </c>
      <c r="F32" s="409">
        <v>0</v>
      </c>
      <c r="G32" s="409">
        <v>0</v>
      </c>
      <c r="H32" s="410">
        <v>0</v>
      </c>
      <c r="I32" s="411">
        <v>0</v>
      </c>
      <c r="J32" s="412">
        <v>0</v>
      </c>
      <c r="K32" s="411">
        <v>0</v>
      </c>
      <c r="L32" s="413">
        <v>0</v>
      </c>
      <c r="M32" s="411">
        <v>0</v>
      </c>
      <c r="N32" s="412">
        <v>0</v>
      </c>
      <c r="O32" s="414"/>
    </row>
    <row r="33" spans="1:15">
      <c r="A33" s="289" t="s">
        <v>516</v>
      </c>
      <c r="B33" s="895"/>
      <c r="C33" s="407">
        <v>0</v>
      </c>
      <c r="D33" s="408">
        <v>0</v>
      </c>
      <c r="E33" s="409">
        <v>0</v>
      </c>
      <c r="F33" s="409">
        <v>0</v>
      </c>
      <c r="G33" s="409">
        <v>0</v>
      </c>
      <c r="H33" s="410">
        <v>0</v>
      </c>
      <c r="I33" s="411">
        <v>0</v>
      </c>
      <c r="J33" s="412">
        <v>0</v>
      </c>
      <c r="K33" s="411">
        <v>0</v>
      </c>
      <c r="L33" s="413">
        <v>0</v>
      </c>
      <c r="M33" s="411">
        <v>0</v>
      </c>
      <c r="N33" s="412">
        <v>0</v>
      </c>
      <c r="O33" s="414"/>
    </row>
    <row r="34" spans="1:15">
      <c r="A34" s="292" t="s">
        <v>517</v>
      </c>
      <c r="B34" s="895"/>
      <c r="C34" s="417">
        <v>0</v>
      </c>
      <c r="D34" s="418">
        <v>0</v>
      </c>
      <c r="E34" s="419">
        <v>0</v>
      </c>
      <c r="F34" s="419">
        <v>0</v>
      </c>
      <c r="G34" s="419">
        <v>0</v>
      </c>
      <c r="H34" s="420">
        <v>0</v>
      </c>
      <c r="I34" s="421">
        <v>0</v>
      </c>
      <c r="J34" s="422">
        <v>0</v>
      </c>
      <c r="K34" s="421">
        <v>0</v>
      </c>
      <c r="L34" s="423">
        <v>0</v>
      </c>
      <c r="M34" s="421">
        <v>0</v>
      </c>
      <c r="N34" s="422">
        <v>0</v>
      </c>
      <c r="O34" s="424"/>
    </row>
    <row r="35" spans="1:15" ht="12" thickBot="1">
      <c r="A35" s="294" t="s">
        <v>277</v>
      </c>
      <c r="B35" s="896"/>
      <c r="C35" s="425">
        <f t="shared" ref="C35:N35" ca="1" si="2">+C28+C29+C30+C31+C32+C33+C34</f>
        <v>0</v>
      </c>
      <c r="D35" s="426">
        <f ca="1">+D28+D29+D30+D31+D32+D33+D34</f>
        <v>0</v>
      </c>
      <c r="E35" s="427">
        <f ca="1">+E28+E29+E30+E31+E32+E33+E34</f>
        <v>0</v>
      </c>
      <c r="F35" s="427">
        <f ca="1">+F28+F29+F30+F31+F32+F33+F34</f>
        <v>0</v>
      </c>
      <c r="G35" s="427">
        <f ca="1">+G28+G29+G30+G31+G32+G33+G34</f>
        <v>0</v>
      </c>
      <c r="H35" s="428">
        <f ca="1">+H28+H29+H30+H31+H32+H33+H34</f>
        <v>0</v>
      </c>
      <c r="I35" s="429">
        <f t="shared" ca="1" si="2"/>
        <v>0</v>
      </c>
      <c r="J35" s="427">
        <f t="shared" ca="1" si="2"/>
        <v>0</v>
      </c>
      <c r="K35" s="429">
        <f t="shared" ca="1" si="2"/>
        <v>0</v>
      </c>
      <c r="L35" s="428">
        <f t="shared" ca="1" si="2"/>
        <v>0</v>
      </c>
      <c r="M35" s="429">
        <f t="shared" ca="1" si="2"/>
        <v>0</v>
      </c>
      <c r="N35" s="427">
        <f t="shared" ca="1" si="2"/>
        <v>0</v>
      </c>
      <c r="O35" s="430">
        <v>0</v>
      </c>
    </row>
    <row r="36" spans="1:15">
      <c r="A36" s="287" t="s">
        <v>510</v>
      </c>
      <c r="B36" s="894" t="s">
        <v>520</v>
      </c>
      <c r="C36" s="399">
        <v>0</v>
      </c>
      <c r="D36" s="400">
        <v>0</v>
      </c>
      <c r="E36" s="401">
        <v>0</v>
      </c>
      <c r="F36" s="401">
        <v>0</v>
      </c>
      <c r="G36" s="401">
        <v>0</v>
      </c>
      <c r="H36" s="402">
        <v>0</v>
      </c>
      <c r="I36" s="403">
        <v>0</v>
      </c>
      <c r="J36" s="404">
        <v>0</v>
      </c>
      <c r="K36" s="403">
        <v>0</v>
      </c>
      <c r="L36" s="405">
        <v>0</v>
      </c>
      <c r="M36" s="403">
        <v>0</v>
      </c>
      <c r="N36" s="404">
        <v>0</v>
      </c>
      <c r="O36" s="406"/>
    </row>
    <row r="37" spans="1:15">
      <c r="A37" s="289" t="s">
        <v>512</v>
      </c>
      <c r="B37" s="895"/>
      <c r="C37" s="407">
        <v>0</v>
      </c>
      <c r="D37" s="408">
        <v>0</v>
      </c>
      <c r="E37" s="409">
        <v>0</v>
      </c>
      <c r="F37" s="409">
        <v>0</v>
      </c>
      <c r="G37" s="409">
        <v>0</v>
      </c>
      <c r="H37" s="410">
        <v>0</v>
      </c>
      <c r="I37" s="411">
        <v>0</v>
      </c>
      <c r="J37" s="412">
        <v>0</v>
      </c>
      <c r="K37" s="411">
        <v>0</v>
      </c>
      <c r="L37" s="413">
        <v>0</v>
      </c>
      <c r="M37" s="411">
        <v>0</v>
      </c>
      <c r="N37" s="412">
        <v>0</v>
      </c>
      <c r="O37" s="414"/>
    </row>
    <row r="38" spans="1:15">
      <c r="A38" s="289" t="s">
        <v>513</v>
      </c>
      <c r="B38" s="895"/>
      <c r="C38" s="407">
        <v>0</v>
      </c>
      <c r="D38" s="408">
        <v>0</v>
      </c>
      <c r="E38" s="409">
        <v>0</v>
      </c>
      <c r="F38" s="409">
        <v>0</v>
      </c>
      <c r="G38" s="409">
        <v>0</v>
      </c>
      <c r="H38" s="410">
        <v>0</v>
      </c>
      <c r="I38" s="411">
        <v>0</v>
      </c>
      <c r="J38" s="415">
        <v>0</v>
      </c>
      <c r="K38" s="411">
        <v>0</v>
      </c>
      <c r="L38" s="415">
        <v>0</v>
      </c>
      <c r="M38" s="411">
        <v>0</v>
      </c>
      <c r="N38" s="412">
        <v>0</v>
      </c>
      <c r="O38" s="416"/>
    </row>
    <row r="39" spans="1:15">
      <c r="A39" s="289" t="s">
        <v>514</v>
      </c>
      <c r="B39" s="895"/>
      <c r="C39" s="407">
        <v>0</v>
      </c>
      <c r="D39" s="408">
        <v>0</v>
      </c>
      <c r="E39" s="409">
        <v>0</v>
      </c>
      <c r="F39" s="409">
        <v>0</v>
      </c>
      <c r="G39" s="409">
        <v>0</v>
      </c>
      <c r="H39" s="410">
        <v>0</v>
      </c>
      <c r="I39" s="411">
        <v>0</v>
      </c>
      <c r="J39" s="412">
        <v>0</v>
      </c>
      <c r="K39" s="411">
        <v>0</v>
      </c>
      <c r="L39" s="413">
        <v>0</v>
      </c>
      <c r="M39" s="411">
        <v>0</v>
      </c>
      <c r="N39" s="412">
        <v>0</v>
      </c>
      <c r="O39" s="414"/>
    </row>
    <row r="40" spans="1:15">
      <c r="A40" s="289" t="s">
        <v>515</v>
      </c>
      <c r="B40" s="895"/>
      <c r="C40" s="407">
        <v>0</v>
      </c>
      <c r="D40" s="408">
        <v>0</v>
      </c>
      <c r="E40" s="409">
        <v>0</v>
      </c>
      <c r="F40" s="409">
        <v>0</v>
      </c>
      <c r="G40" s="409">
        <v>0</v>
      </c>
      <c r="H40" s="410">
        <v>0</v>
      </c>
      <c r="I40" s="411">
        <v>0</v>
      </c>
      <c r="J40" s="412">
        <v>0</v>
      </c>
      <c r="K40" s="411">
        <v>0</v>
      </c>
      <c r="L40" s="413">
        <v>0</v>
      </c>
      <c r="M40" s="411">
        <v>0</v>
      </c>
      <c r="N40" s="412">
        <v>0</v>
      </c>
      <c r="O40" s="414"/>
    </row>
    <row r="41" spans="1:15">
      <c r="A41" s="289" t="s">
        <v>516</v>
      </c>
      <c r="B41" s="895"/>
      <c r="C41" s="407">
        <v>0</v>
      </c>
      <c r="D41" s="408">
        <v>0</v>
      </c>
      <c r="E41" s="409">
        <v>0</v>
      </c>
      <c r="F41" s="409">
        <v>0</v>
      </c>
      <c r="G41" s="409">
        <v>0</v>
      </c>
      <c r="H41" s="410">
        <v>0</v>
      </c>
      <c r="I41" s="411">
        <v>0</v>
      </c>
      <c r="J41" s="412">
        <v>0</v>
      </c>
      <c r="K41" s="411">
        <v>0</v>
      </c>
      <c r="L41" s="413">
        <v>0</v>
      </c>
      <c r="M41" s="411">
        <v>0</v>
      </c>
      <c r="N41" s="412">
        <v>0</v>
      </c>
      <c r="O41" s="414"/>
    </row>
    <row r="42" spans="1:15">
      <c r="A42" s="292" t="s">
        <v>517</v>
      </c>
      <c r="B42" s="895"/>
      <c r="C42" s="417">
        <v>0</v>
      </c>
      <c r="D42" s="418">
        <v>0</v>
      </c>
      <c r="E42" s="419">
        <v>0</v>
      </c>
      <c r="F42" s="419">
        <v>0</v>
      </c>
      <c r="G42" s="419">
        <v>0</v>
      </c>
      <c r="H42" s="420">
        <v>0</v>
      </c>
      <c r="I42" s="421">
        <v>0</v>
      </c>
      <c r="J42" s="422">
        <v>0</v>
      </c>
      <c r="K42" s="421">
        <v>0</v>
      </c>
      <c r="L42" s="423">
        <v>0</v>
      </c>
      <c r="M42" s="421">
        <v>0</v>
      </c>
      <c r="N42" s="422">
        <v>0</v>
      </c>
      <c r="O42" s="424"/>
    </row>
    <row r="43" spans="1:15" ht="12" thickBot="1">
      <c r="A43" s="294" t="s">
        <v>277</v>
      </c>
      <c r="B43" s="896"/>
      <c r="C43" s="425">
        <f t="shared" ref="C43:N43" ca="1" si="3">+C36+C37+C38+C39+C40+C41+C42</f>
        <v>0</v>
      </c>
      <c r="D43" s="426">
        <f ca="1">+D36+D37+D38+D39+D40+D41+D42</f>
        <v>0</v>
      </c>
      <c r="E43" s="427">
        <f ca="1">+E36+E37+E38+E39+E40+E41+E42</f>
        <v>0</v>
      </c>
      <c r="F43" s="427">
        <f ca="1">+F36+F37+F38+F39+F40+F41+F42</f>
        <v>0</v>
      </c>
      <c r="G43" s="427">
        <f ca="1">+G36+G37+G38+G39+G40+G41+G42</f>
        <v>0</v>
      </c>
      <c r="H43" s="428">
        <f ca="1">+H36+H37+H38+H39+H40+H41+H42</f>
        <v>0</v>
      </c>
      <c r="I43" s="429">
        <f t="shared" ca="1" si="3"/>
        <v>0</v>
      </c>
      <c r="J43" s="427">
        <f t="shared" ca="1" si="3"/>
        <v>0</v>
      </c>
      <c r="K43" s="429">
        <f t="shared" ca="1" si="3"/>
        <v>0</v>
      </c>
      <c r="L43" s="428">
        <f t="shared" ca="1" si="3"/>
        <v>0</v>
      </c>
      <c r="M43" s="429">
        <f t="shared" ca="1" si="3"/>
        <v>0</v>
      </c>
      <c r="N43" s="427">
        <f t="shared" ca="1" si="3"/>
        <v>0</v>
      </c>
      <c r="O43" s="430">
        <v>0</v>
      </c>
    </row>
    <row r="44" spans="1:15">
      <c r="A44" s="287" t="s">
        <v>510</v>
      </c>
      <c r="B44" s="894" t="s">
        <v>521</v>
      </c>
      <c r="C44" s="378">
        <v>0</v>
      </c>
      <c r="D44" s="379">
        <v>0</v>
      </c>
      <c r="E44" s="380">
        <v>0</v>
      </c>
      <c r="F44" s="380">
        <v>0</v>
      </c>
      <c r="G44" s="380">
        <v>0</v>
      </c>
      <c r="H44" s="381">
        <v>0</v>
      </c>
      <c r="I44" s="382">
        <v>0</v>
      </c>
      <c r="J44" s="383">
        <v>0</v>
      </c>
      <c r="K44" s="382">
        <v>0</v>
      </c>
      <c r="L44" s="384">
        <v>0</v>
      </c>
      <c r="M44" s="382">
        <v>0</v>
      </c>
      <c r="N44" s="383">
        <v>0</v>
      </c>
      <c r="O44" s="300"/>
    </row>
    <row r="45" spans="1:15">
      <c r="A45" s="289" t="s">
        <v>512</v>
      </c>
      <c r="B45" s="895"/>
      <c r="C45" s="385">
        <v>0</v>
      </c>
      <c r="D45" s="386">
        <v>0</v>
      </c>
      <c r="E45" s="387">
        <v>0</v>
      </c>
      <c r="F45" s="387">
        <v>0</v>
      </c>
      <c r="G45" s="387">
        <v>0</v>
      </c>
      <c r="H45" s="388">
        <v>0</v>
      </c>
      <c r="I45" s="389">
        <v>0</v>
      </c>
      <c r="J45" s="390">
        <v>0</v>
      </c>
      <c r="K45" s="389">
        <v>0</v>
      </c>
      <c r="L45" s="391">
        <v>0</v>
      </c>
      <c r="M45" s="389">
        <v>0</v>
      </c>
      <c r="N45" s="390">
        <v>0</v>
      </c>
      <c r="O45" s="290"/>
    </row>
    <row r="46" spans="1:15">
      <c r="A46" s="289" t="s">
        <v>513</v>
      </c>
      <c r="B46" s="895"/>
      <c r="C46" s="385">
        <v>0</v>
      </c>
      <c r="D46" s="386">
        <v>0</v>
      </c>
      <c r="E46" s="387">
        <v>0</v>
      </c>
      <c r="F46" s="387">
        <v>0</v>
      </c>
      <c r="G46" s="387">
        <v>0</v>
      </c>
      <c r="H46" s="388">
        <v>0</v>
      </c>
      <c r="I46" s="389">
        <v>0</v>
      </c>
      <c r="J46" s="369">
        <v>0</v>
      </c>
      <c r="K46" s="389">
        <v>0</v>
      </c>
      <c r="L46" s="369">
        <v>0</v>
      </c>
      <c r="M46" s="389">
        <v>0</v>
      </c>
      <c r="N46" s="390">
        <v>0</v>
      </c>
      <c r="O46" s="291"/>
    </row>
    <row r="47" spans="1:15">
      <c r="A47" s="289" t="s">
        <v>514</v>
      </c>
      <c r="B47" s="895"/>
      <c r="C47" s="385">
        <v>0</v>
      </c>
      <c r="D47" s="386">
        <v>0</v>
      </c>
      <c r="E47" s="387">
        <v>0</v>
      </c>
      <c r="F47" s="387">
        <v>0</v>
      </c>
      <c r="G47" s="387">
        <v>0</v>
      </c>
      <c r="H47" s="388">
        <v>0</v>
      </c>
      <c r="I47" s="389">
        <v>0</v>
      </c>
      <c r="J47" s="390">
        <v>0</v>
      </c>
      <c r="K47" s="389">
        <v>0</v>
      </c>
      <c r="L47" s="391">
        <v>0</v>
      </c>
      <c r="M47" s="389">
        <v>0</v>
      </c>
      <c r="N47" s="390">
        <v>0</v>
      </c>
      <c r="O47" s="290"/>
    </row>
    <row r="48" spans="1:15">
      <c r="A48" s="289" t="s">
        <v>515</v>
      </c>
      <c r="B48" s="895"/>
      <c r="C48" s="385">
        <v>0</v>
      </c>
      <c r="D48" s="386">
        <v>0</v>
      </c>
      <c r="E48" s="387">
        <v>0</v>
      </c>
      <c r="F48" s="387">
        <v>0</v>
      </c>
      <c r="G48" s="387">
        <v>0</v>
      </c>
      <c r="H48" s="388">
        <v>0</v>
      </c>
      <c r="I48" s="389">
        <v>0</v>
      </c>
      <c r="J48" s="390">
        <v>0</v>
      </c>
      <c r="K48" s="389">
        <v>0</v>
      </c>
      <c r="L48" s="391">
        <v>0</v>
      </c>
      <c r="M48" s="389">
        <v>0</v>
      </c>
      <c r="N48" s="390">
        <v>0</v>
      </c>
      <c r="O48" s="290"/>
    </row>
    <row r="49" spans="1:15">
      <c r="A49" s="289" t="s">
        <v>516</v>
      </c>
      <c r="B49" s="895"/>
      <c r="C49" s="385">
        <v>0</v>
      </c>
      <c r="D49" s="386">
        <v>0</v>
      </c>
      <c r="E49" s="387">
        <v>0</v>
      </c>
      <c r="F49" s="387">
        <v>0</v>
      </c>
      <c r="G49" s="387">
        <v>0</v>
      </c>
      <c r="H49" s="388">
        <v>0</v>
      </c>
      <c r="I49" s="389">
        <v>0</v>
      </c>
      <c r="J49" s="390">
        <v>0</v>
      </c>
      <c r="K49" s="389">
        <v>0</v>
      </c>
      <c r="L49" s="391">
        <v>0</v>
      </c>
      <c r="M49" s="389">
        <v>0</v>
      </c>
      <c r="N49" s="390">
        <v>0</v>
      </c>
      <c r="O49" s="290"/>
    </row>
    <row r="50" spans="1:15">
      <c r="A50" s="292" t="s">
        <v>517</v>
      </c>
      <c r="B50" s="895"/>
      <c r="C50" s="392">
        <v>0</v>
      </c>
      <c r="D50" s="393">
        <v>0</v>
      </c>
      <c r="E50" s="394">
        <v>0</v>
      </c>
      <c r="F50" s="394">
        <v>0</v>
      </c>
      <c r="G50" s="394">
        <v>0</v>
      </c>
      <c r="H50" s="395">
        <v>0</v>
      </c>
      <c r="I50" s="396">
        <v>0</v>
      </c>
      <c r="J50" s="397">
        <v>0</v>
      </c>
      <c r="K50" s="396">
        <v>0</v>
      </c>
      <c r="L50" s="398">
        <v>0</v>
      </c>
      <c r="M50" s="396">
        <v>0</v>
      </c>
      <c r="N50" s="397">
        <v>0</v>
      </c>
      <c r="O50" s="293"/>
    </row>
    <row r="51" spans="1:15" ht="12" thickBot="1">
      <c r="A51" s="294" t="s">
        <v>277</v>
      </c>
      <c r="B51" s="896"/>
      <c r="C51" s="295">
        <f t="shared" ref="C51:N51" ca="1" si="4">+C44+C45+C46+C47+C48+C49+C50</f>
        <v>0</v>
      </c>
      <c r="D51" s="296">
        <f ca="1">+D44+D45+D46+D47+D48+D49+D50</f>
        <v>0</v>
      </c>
      <c r="E51" s="297">
        <f ca="1">+E44+E45+E46+E47+E48+E49+E50</f>
        <v>0</v>
      </c>
      <c r="F51" s="297">
        <f ca="1">+F44+F45+F46+F47+F48+F49+F50</f>
        <v>0</v>
      </c>
      <c r="G51" s="297">
        <f ca="1">+G44+G45+G46+G47+G48+G49+G50</f>
        <v>0</v>
      </c>
      <c r="H51" s="298">
        <f ca="1">+H44+H45+H46+H47+H48+H49+H50</f>
        <v>0</v>
      </c>
      <c r="I51" s="299">
        <f t="shared" ca="1" si="4"/>
        <v>0</v>
      </c>
      <c r="J51" s="297">
        <f t="shared" ca="1" si="4"/>
        <v>0</v>
      </c>
      <c r="K51" s="299">
        <f t="shared" ca="1" si="4"/>
        <v>0</v>
      </c>
      <c r="L51" s="298">
        <f t="shared" ca="1" si="4"/>
        <v>0</v>
      </c>
      <c r="M51" s="299">
        <f t="shared" ca="1" si="4"/>
        <v>0</v>
      </c>
      <c r="N51" s="297">
        <f t="shared" ca="1" si="4"/>
        <v>0</v>
      </c>
      <c r="O51" s="377">
        <v>0.255</v>
      </c>
    </row>
    <row r="52" spans="1:15">
      <c r="A52" s="287" t="s">
        <v>510</v>
      </c>
      <c r="B52" s="894" t="s">
        <v>522</v>
      </c>
      <c r="C52" s="378">
        <v>1.6200000000000001E-4</v>
      </c>
      <c r="D52" s="379">
        <v>1.6100000000000001E-4</v>
      </c>
      <c r="E52" s="380">
        <v>0</v>
      </c>
      <c r="F52" s="380">
        <v>0</v>
      </c>
      <c r="G52" s="380">
        <v>0</v>
      </c>
      <c r="H52" s="381">
        <v>1.6100000000000001E-4</v>
      </c>
      <c r="I52" s="382">
        <v>0</v>
      </c>
      <c r="J52" s="383">
        <v>0</v>
      </c>
      <c r="K52" s="382">
        <v>0</v>
      </c>
      <c r="L52" s="384">
        <v>0</v>
      </c>
      <c r="M52" s="382">
        <v>0</v>
      </c>
      <c r="N52" s="383">
        <v>0</v>
      </c>
      <c r="O52" s="300"/>
    </row>
    <row r="53" spans="1:15">
      <c r="A53" s="289" t="s">
        <v>512</v>
      </c>
      <c r="B53" s="895"/>
      <c r="C53" s="385">
        <v>0</v>
      </c>
      <c r="D53" s="386">
        <v>0</v>
      </c>
      <c r="E53" s="387">
        <v>0</v>
      </c>
      <c r="F53" s="387">
        <v>0</v>
      </c>
      <c r="G53" s="387">
        <v>0</v>
      </c>
      <c r="H53" s="388">
        <v>0</v>
      </c>
      <c r="I53" s="389">
        <v>0</v>
      </c>
      <c r="J53" s="390">
        <v>0</v>
      </c>
      <c r="K53" s="389">
        <v>0</v>
      </c>
      <c r="L53" s="391">
        <v>0</v>
      </c>
      <c r="M53" s="389">
        <v>0</v>
      </c>
      <c r="N53" s="390">
        <v>0</v>
      </c>
      <c r="O53" s="290"/>
    </row>
    <row r="54" spans="1:15">
      <c r="A54" s="289" t="s">
        <v>513</v>
      </c>
      <c r="B54" s="895"/>
      <c r="C54" s="385">
        <v>0</v>
      </c>
      <c r="D54" s="386">
        <v>0</v>
      </c>
      <c r="E54" s="387">
        <v>0</v>
      </c>
      <c r="F54" s="387">
        <v>0</v>
      </c>
      <c r="G54" s="387">
        <v>0</v>
      </c>
      <c r="H54" s="388">
        <v>0</v>
      </c>
      <c r="I54" s="389">
        <v>0</v>
      </c>
      <c r="J54" s="369">
        <v>0</v>
      </c>
      <c r="K54" s="389">
        <v>0</v>
      </c>
      <c r="L54" s="369">
        <v>0</v>
      </c>
      <c r="M54" s="389">
        <v>0</v>
      </c>
      <c r="N54" s="390">
        <v>0</v>
      </c>
      <c r="O54" s="291"/>
    </row>
    <row r="55" spans="1:15">
      <c r="A55" s="289" t="s">
        <v>514</v>
      </c>
      <c r="B55" s="895"/>
      <c r="C55" s="385">
        <v>0</v>
      </c>
      <c r="D55" s="386">
        <v>0</v>
      </c>
      <c r="E55" s="387">
        <v>0</v>
      </c>
      <c r="F55" s="387">
        <v>0</v>
      </c>
      <c r="G55" s="387">
        <v>0</v>
      </c>
      <c r="H55" s="388">
        <v>0</v>
      </c>
      <c r="I55" s="389">
        <v>0</v>
      </c>
      <c r="J55" s="390">
        <v>0</v>
      </c>
      <c r="K55" s="389">
        <v>0</v>
      </c>
      <c r="L55" s="391">
        <v>0</v>
      </c>
      <c r="M55" s="389">
        <v>0</v>
      </c>
      <c r="N55" s="390">
        <v>0</v>
      </c>
      <c r="O55" s="290"/>
    </row>
    <row r="56" spans="1:15">
      <c r="A56" s="289" t="s">
        <v>515</v>
      </c>
      <c r="B56" s="895"/>
      <c r="C56" s="385">
        <v>0</v>
      </c>
      <c r="D56" s="386">
        <v>0</v>
      </c>
      <c r="E56" s="387">
        <v>0</v>
      </c>
      <c r="F56" s="387">
        <v>0</v>
      </c>
      <c r="G56" s="387">
        <v>0</v>
      </c>
      <c r="H56" s="388">
        <v>0</v>
      </c>
      <c r="I56" s="389">
        <v>0</v>
      </c>
      <c r="J56" s="390">
        <v>0</v>
      </c>
      <c r="K56" s="389">
        <v>0</v>
      </c>
      <c r="L56" s="391">
        <v>0</v>
      </c>
      <c r="M56" s="389">
        <v>0</v>
      </c>
      <c r="N56" s="390">
        <v>0</v>
      </c>
      <c r="O56" s="290"/>
    </row>
    <row r="57" spans="1:15">
      <c r="A57" s="289" t="s">
        <v>516</v>
      </c>
      <c r="B57" s="895"/>
      <c r="C57" s="385">
        <v>0</v>
      </c>
      <c r="D57" s="386">
        <v>0</v>
      </c>
      <c r="E57" s="387">
        <v>0</v>
      </c>
      <c r="F57" s="387">
        <v>0</v>
      </c>
      <c r="G57" s="387">
        <v>0</v>
      </c>
      <c r="H57" s="388">
        <v>0</v>
      </c>
      <c r="I57" s="389">
        <v>0</v>
      </c>
      <c r="J57" s="390">
        <v>0</v>
      </c>
      <c r="K57" s="389">
        <v>0</v>
      </c>
      <c r="L57" s="391">
        <v>0</v>
      </c>
      <c r="M57" s="389">
        <v>0</v>
      </c>
      <c r="N57" s="390">
        <v>0</v>
      </c>
      <c r="O57" s="290"/>
    </row>
    <row r="58" spans="1:15">
      <c r="A58" s="292" t="s">
        <v>517</v>
      </c>
      <c r="B58" s="895"/>
      <c r="C58" s="392">
        <v>0</v>
      </c>
      <c r="D58" s="393">
        <v>0</v>
      </c>
      <c r="E58" s="394">
        <v>0</v>
      </c>
      <c r="F58" s="394">
        <v>0</v>
      </c>
      <c r="G58" s="394">
        <v>0</v>
      </c>
      <c r="H58" s="395">
        <v>0</v>
      </c>
      <c r="I58" s="396">
        <v>0</v>
      </c>
      <c r="J58" s="397">
        <v>0</v>
      </c>
      <c r="K58" s="396">
        <v>0</v>
      </c>
      <c r="L58" s="398">
        <v>0</v>
      </c>
      <c r="M58" s="396">
        <v>0</v>
      </c>
      <c r="N58" s="397">
        <v>0</v>
      </c>
      <c r="O58" s="293"/>
    </row>
    <row r="59" spans="1:15" ht="12" thickBot="1">
      <c r="A59" s="294" t="s">
        <v>277</v>
      </c>
      <c r="B59" s="896"/>
      <c r="C59" s="295">
        <f t="shared" ref="C59:N59" ca="1" si="5">+C52+C53+C54+C55+C56+C57+C58</f>
        <v>1.6200000000000001E-4</v>
      </c>
      <c r="D59" s="296">
        <f ca="1">+D52+D53+D54+D55+D56+D57+D58</f>
        <v>1.6100000000000001E-4</v>
      </c>
      <c r="E59" s="297">
        <f ca="1">+E52+E53+E54+E55+E56+E57+E58</f>
        <v>0</v>
      </c>
      <c r="F59" s="297">
        <f ca="1">+F52+F53+F54+F55+F56+F57+F58</f>
        <v>0</v>
      </c>
      <c r="G59" s="297">
        <f ca="1">+G52+G53+G54+G55+G56+G57+G58</f>
        <v>0</v>
      </c>
      <c r="H59" s="298">
        <f ca="1">+H52+H53+H54+H55+H56+H57+H58</f>
        <v>1.6100000000000001E-4</v>
      </c>
      <c r="I59" s="299">
        <f t="shared" ca="1" si="5"/>
        <v>0</v>
      </c>
      <c r="J59" s="297">
        <f t="shared" ca="1" si="5"/>
        <v>0</v>
      </c>
      <c r="K59" s="299">
        <f t="shared" ca="1" si="5"/>
        <v>0</v>
      </c>
      <c r="L59" s="298">
        <f t="shared" ca="1" si="5"/>
        <v>0</v>
      </c>
      <c r="M59" s="299">
        <f t="shared" ca="1" si="5"/>
        <v>0</v>
      </c>
      <c r="N59" s="297">
        <f t="shared" ca="1" si="5"/>
        <v>0</v>
      </c>
      <c r="O59" s="377">
        <v>3.1999999999999999E-5</v>
      </c>
    </row>
    <row r="60" spans="1:15">
      <c r="A60" s="287" t="s">
        <v>510</v>
      </c>
      <c r="B60" s="894" t="s">
        <v>523</v>
      </c>
      <c r="C60" s="399">
        <v>0</v>
      </c>
      <c r="D60" s="400">
        <v>0</v>
      </c>
      <c r="E60" s="401">
        <v>0</v>
      </c>
      <c r="F60" s="401">
        <v>0</v>
      </c>
      <c r="G60" s="401">
        <v>0</v>
      </c>
      <c r="H60" s="402">
        <v>0</v>
      </c>
      <c r="I60" s="403">
        <v>0</v>
      </c>
      <c r="J60" s="404">
        <v>0</v>
      </c>
      <c r="K60" s="403">
        <v>0</v>
      </c>
      <c r="L60" s="405">
        <v>0</v>
      </c>
      <c r="M60" s="403">
        <v>0</v>
      </c>
      <c r="N60" s="404">
        <v>0</v>
      </c>
      <c r="O60" s="406"/>
    </row>
    <row r="61" spans="1:15">
      <c r="A61" s="289" t="s">
        <v>512</v>
      </c>
      <c r="B61" s="895"/>
      <c r="C61" s="407">
        <v>0</v>
      </c>
      <c r="D61" s="408">
        <v>0</v>
      </c>
      <c r="E61" s="409">
        <v>0</v>
      </c>
      <c r="F61" s="409">
        <v>0</v>
      </c>
      <c r="G61" s="409">
        <v>0</v>
      </c>
      <c r="H61" s="410">
        <v>0</v>
      </c>
      <c r="I61" s="411">
        <v>0</v>
      </c>
      <c r="J61" s="412">
        <v>0</v>
      </c>
      <c r="K61" s="411">
        <v>0</v>
      </c>
      <c r="L61" s="413">
        <v>0</v>
      </c>
      <c r="M61" s="411">
        <v>0</v>
      </c>
      <c r="N61" s="412">
        <v>0</v>
      </c>
      <c r="O61" s="414"/>
    </row>
    <row r="62" spans="1:15">
      <c r="A62" s="289" t="s">
        <v>513</v>
      </c>
      <c r="B62" s="895"/>
      <c r="C62" s="407">
        <v>0</v>
      </c>
      <c r="D62" s="408">
        <v>0</v>
      </c>
      <c r="E62" s="409">
        <v>0</v>
      </c>
      <c r="F62" s="409">
        <v>0</v>
      </c>
      <c r="G62" s="409">
        <v>0</v>
      </c>
      <c r="H62" s="410">
        <v>0</v>
      </c>
      <c r="I62" s="411">
        <v>0</v>
      </c>
      <c r="J62" s="415">
        <v>0</v>
      </c>
      <c r="K62" s="411">
        <v>0</v>
      </c>
      <c r="L62" s="415">
        <v>0</v>
      </c>
      <c r="M62" s="411">
        <v>0</v>
      </c>
      <c r="N62" s="412">
        <v>0</v>
      </c>
      <c r="O62" s="416"/>
    </row>
    <row r="63" spans="1:15">
      <c r="A63" s="289" t="s">
        <v>514</v>
      </c>
      <c r="B63" s="895"/>
      <c r="C63" s="407">
        <v>0</v>
      </c>
      <c r="D63" s="408">
        <v>0</v>
      </c>
      <c r="E63" s="409">
        <v>0</v>
      </c>
      <c r="F63" s="409">
        <v>0</v>
      </c>
      <c r="G63" s="409">
        <v>0</v>
      </c>
      <c r="H63" s="410">
        <v>0</v>
      </c>
      <c r="I63" s="411">
        <v>0</v>
      </c>
      <c r="J63" s="412">
        <v>0</v>
      </c>
      <c r="K63" s="411">
        <v>0</v>
      </c>
      <c r="L63" s="413">
        <v>0</v>
      </c>
      <c r="M63" s="411">
        <v>0</v>
      </c>
      <c r="N63" s="412">
        <v>0</v>
      </c>
      <c r="O63" s="414"/>
    </row>
    <row r="64" spans="1:15">
      <c r="A64" s="289" t="s">
        <v>515</v>
      </c>
      <c r="B64" s="895"/>
      <c r="C64" s="407">
        <v>0</v>
      </c>
      <c r="D64" s="408">
        <v>0</v>
      </c>
      <c r="E64" s="409">
        <v>0</v>
      </c>
      <c r="F64" s="409">
        <v>0</v>
      </c>
      <c r="G64" s="409">
        <v>0</v>
      </c>
      <c r="H64" s="410">
        <v>0</v>
      </c>
      <c r="I64" s="411">
        <v>0</v>
      </c>
      <c r="J64" s="412">
        <v>0</v>
      </c>
      <c r="K64" s="411">
        <v>0</v>
      </c>
      <c r="L64" s="413">
        <v>0</v>
      </c>
      <c r="M64" s="411">
        <v>0</v>
      </c>
      <c r="N64" s="412">
        <v>0</v>
      </c>
      <c r="O64" s="414"/>
    </row>
    <row r="65" spans="1:15">
      <c r="A65" s="289" t="s">
        <v>516</v>
      </c>
      <c r="B65" s="895"/>
      <c r="C65" s="407">
        <v>0</v>
      </c>
      <c r="D65" s="408">
        <v>0</v>
      </c>
      <c r="E65" s="409">
        <v>0</v>
      </c>
      <c r="F65" s="409">
        <v>0</v>
      </c>
      <c r="G65" s="409">
        <v>0</v>
      </c>
      <c r="H65" s="410">
        <v>0</v>
      </c>
      <c r="I65" s="411">
        <v>0</v>
      </c>
      <c r="J65" s="412">
        <v>0</v>
      </c>
      <c r="K65" s="411">
        <v>0</v>
      </c>
      <c r="L65" s="413">
        <v>0</v>
      </c>
      <c r="M65" s="411">
        <v>0</v>
      </c>
      <c r="N65" s="412">
        <v>0</v>
      </c>
      <c r="O65" s="414"/>
    </row>
    <row r="66" spans="1:15">
      <c r="A66" s="292" t="s">
        <v>517</v>
      </c>
      <c r="B66" s="895"/>
      <c r="C66" s="417">
        <v>0</v>
      </c>
      <c r="D66" s="418">
        <v>0</v>
      </c>
      <c r="E66" s="419">
        <v>0</v>
      </c>
      <c r="F66" s="419">
        <v>0</v>
      </c>
      <c r="G66" s="419">
        <v>0</v>
      </c>
      <c r="H66" s="420">
        <v>0</v>
      </c>
      <c r="I66" s="421">
        <v>0</v>
      </c>
      <c r="J66" s="422">
        <v>0</v>
      </c>
      <c r="K66" s="421">
        <v>0</v>
      </c>
      <c r="L66" s="423">
        <v>0</v>
      </c>
      <c r="M66" s="421">
        <v>0</v>
      </c>
      <c r="N66" s="422">
        <v>0</v>
      </c>
      <c r="O66" s="424"/>
    </row>
    <row r="67" spans="1:15" ht="12" thickBot="1">
      <c r="A67" s="294" t="s">
        <v>277</v>
      </c>
      <c r="B67" s="896"/>
      <c r="C67" s="425">
        <f t="shared" ref="C67:N67" ca="1" si="6">+C60+C61+C62+C63+C64+C65+C66</f>
        <v>0</v>
      </c>
      <c r="D67" s="426">
        <f ca="1">+D60+D61+D62+D63+D64+D65+D66</f>
        <v>0</v>
      </c>
      <c r="E67" s="427">
        <f ca="1">+E60+E61+E62+E63+E64+E65+E66</f>
        <v>0</v>
      </c>
      <c r="F67" s="427">
        <f ca="1">+F60+F61+F62+F63+F64+F65+F66</f>
        <v>0</v>
      </c>
      <c r="G67" s="427">
        <f ca="1">+G60+G61+G62+G63+G64+G65+G66</f>
        <v>0</v>
      </c>
      <c r="H67" s="428">
        <f ca="1">+H60+H61+H62+H63+H64+H65+H66</f>
        <v>0</v>
      </c>
      <c r="I67" s="429">
        <f t="shared" ca="1" si="6"/>
        <v>0</v>
      </c>
      <c r="J67" s="427">
        <f t="shared" ca="1" si="6"/>
        <v>0</v>
      </c>
      <c r="K67" s="429">
        <f t="shared" ca="1" si="6"/>
        <v>0</v>
      </c>
      <c r="L67" s="428">
        <f t="shared" ca="1" si="6"/>
        <v>0</v>
      </c>
      <c r="M67" s="429">
        <f t="shared" ca="1" si="6"/>
        <v>0</v>
      </c>
      <c r="N67" s="427">
        <f t="shared" ca="1" si="6"/>
        <v>0</v>
      </c>
      <c r="O67" s="430">
        <v>0</v>
      </c>
    </row>
    <row r="68" spans="1:15">
      <c r="A68" s="287" t="s">
        <v>510</v>
      </c>
      <c r="B68" s="894" t="s">
        <v>524</v>
      </c>
      <c r="C68" s="378">
        <v>0</v>
      </c>
      <c r="D68" s="379">
        <v>0</v>
      </c>
      <c r="E68" s="380">
        <v>0</v>
      </c>
      <c r="F68" s="380">
        <v>0</v>
      </c>
      <c r="G68" s="380">
        <v>0</v>
      </c>
      <c r="H68" s="381">
        <v>0</v>
      </c>
      <c r="I68" s="382">
        <v>0</v>
      </c>
      <c r="J68" s="383">
        <v>0</v>
      </c>
      <c r="K68" s="382">
        <v>0</v>
      </c>
      <c r="L68" s="384">
        <v>0</v>
      </c>
      <c r="M68" s="382">
        <v>0</v>
      </c>
      <c r="N68" s="383">
        <v>0</v>
      </c>
      <c r="O68" s="300"/>
    </row>
    <row r="69" spans="1:15">
      <c r="A69" s="289" t="s">
        <v>512</v>
      </c>
      <c r="B69" s="895"/>
      <c r="C69" s="385">
        <v>30.231158000000001</v>
      </c>
      <c r="D69" s="386">
        <v>30.230830000000001</v>
      </c>
      <c r="E69" s="387">
        <v>0</v>
      </c>
      <c r="F69" s="387">
        <v>0</v>
      </c>
      <c r="G69" s="387">
        <v>30.230830000000001</v>
      </c>
      <c r="H69" s="388">
        <v>0</v>
      </c>
      <c r="I69" s="389">
        <v>0</v>
      </c>
      <c r="J69" s="390">
        <v>0</v>
      </c>
      <c r="K69" s="389">
        <v>0</v>
      </c>
      <c r="L69" s="391">
        <v>0</v>
      </c>
      <c r="M69" s="389">
        <v>0</v>
      </c>
      <c r="N69" s="390">
        <v>0</v>
      </c>
      <c r="O69" s="290"/>
    </row>
    <row r="70" spans="1:15">
      <c r="A70" s="289" t="s">
        <v>513</v>
      </c>
      <c r="B70" s="895"/>
      <c r="C70" s="385">
        <v>0</v>
      </c>
      <c r="D70" s="386">
        <v>0</v>
      </c>
      <c r="E70" s="387">
        <v>0</v>
      </c>
      <c r="F70" s="387">
        <v>0</v>
      </c>
      <c r="G70" s="387">
        <v>0</v>
      </c>
      <c r="H70" s="388">
        <v>0</v>
      </c>
      <c r="I70" s="389">
        <v>0</v>
      </c>
      <c r="J70" s="369">
        <v>0</v>
      </c>
      <c r="K70" s="389">
        <v>0</v>
      </c>
      <c r="L70" s="369">
        <v>0</v>
      </c>
      <c r="M70" s="389">
        <v>0</v>
      </c>
      <c r="N70" s="390">
        <v>0</v>
      </c>
      <c r="O70" s="291"/>
    </row>
    <row r="71" spans="1:15">
      <c r="A71" s="289" t="s">
        <v>514</v>
      </c>
      <c r="B71" s="895"/>
      <c r="C71" s="385">
        <v>0</v>
      </c>
      <c r="D71" s="386">
        <v>0</v>
      </c>
      <c r="E71" s="387">
        <v>0</v>
      </c>
      <c r="F71" s="387">
        <v>0</v>
      </c>
      <c r="G71" s="387">
        <v>0</v>
      </c>
      <c r="H71" s="388">
        <v>0</v>
      </c>
      <c r="I71" s="389">
        <v>0</v>
      </c>
      <c r="J71" s="390">
        <v>0</v>
      </c>
      <c r="K71" s="389">
        <v>0</v>
      </c>
      <c r="L71" s="391">
        <v>0</v>
      </c>
      <c r="M71" s="389">
        <v>0</v>
      </c>
      <c r="N71" s="390">
        <v>0</v>
      </c>
      <c r="O71" s="290"/>
    </row>
    <row r="72" spans="1:15">
      <c r="A72" s="289" t="s">
        <v>515</v>
      </c>
      <c r="B72" s="895"/>
      <c r="C72" s="385">
        <v>0</v>
      </c>
      <c r="D72" s="386">
        <v>0</v>
      </c>
      <c r="E72" s="387">
        <v>0</v>
      </c>
      <c r="F72" s="387">
        <v>0</v>
      </c>
      <c r="G72" s="387">
        <v>0</v>
      </c>
      <c r="H72" s="388">
        <v>0</v>
      </c>
      <c r="I72" s="389">
        <v>0</v>
      </c>
      <c r="J72" s="390">
        <v>0</v>
      </c>
      <c r="K72" s="389">
        <v>0</v>
      </c>
      <c r="L72" s="391">
        <v>0</v>
      </c>
      <c r="M72" s="389">
        <v>0</v>
      </c>
      <c r="N72" s="390">
        <v>0</v>
      </c>
      <c r="O72" s="290"/>
    </row>
    <row r="73" spans="1:15">
      <c r="A73" s="289" t="s">
        <v>516</v>
      </c>
      <c r="B73" s="895"/>
      <c r="C73" s="385">
        <v>0</v>
      </c>
      <c r="D73" s="386">
        <v>0</v>
      </c>
      <c r="E73" s="387">
        <v>0</v>
      </c>
      <c r="F73" s="387">
        <v>0</v>
      </c>
      <c r="G73" s="387">
        <v>0</v>
      </c>
      <c r="H73" s="388">
        <v>0</v>
      </c>
      <c r="I73" s="389">
        <v>0</v>
      </c>
      <c r="J73" s="390">
        <v>0</v>
      </c>
      <c r="K73" s="389">
        <v>0</v>
      </c>
      <c r="L73" s="391">
        <v>0</v>
      </c>
      <c r="M73" s="389">
        <v>0</v>
      </c>
      <c r="N73" s="390">
        <v>0</v>
      </c>
      <c r="O73" s="290"/>
    </row>
    <row r="74" spans="1:15">
      <c r="A74" s="292" t="s">
        <v>517</v>
      </c>
      <c r="B74" s="895"/>
      <c r="C74" s="392">
        <v>0</v>
      </c>
      <c r="D74" s="393">
        <v>0</v>
      </c>
      <c r="E74" s="394">
        <v>0</v>
      </c>
      <c r="F74" s="394">
        <v>0</v>
      </c>
      <c r="G74" s="394">
        <v>0</v>
      </c>
      <c r="H74" s="395">
        <v>0</v>
      </c>
      <c r="I74" s="396">
        <v>0</v>
      </c>
      <c r="J74" s="397">
        <v>0</v>
      </c>
      <c r="K74" s="396">
        <v>0</v>
      </c>
      <c r="L74" s="398">
        <v>0</v>
      </c>
      <c r="M74" s="396">
        <v>0</v>
      </c>
      <c r="N74" s="397">
        <v>0</v>
      </c>
      <c r="O74" s="293"/>
    </row>
    <row r="75" spans="1:15" ht="12" thickBot="1">
      <c r="A75" s="294" t="s">
        <v>277</v>
      </c>
      <c r="B75" s="896"/>
      <c r="C75" s="295">
        <f t="shared" ref="C75:N75" ca="1" si="7">+C68+C69+C70+C71+C72+C73+C74</f>
        <v>30.231158000000001</v>
      </c>
      <c r="D75" s="296">
        <f ca="1">+D68+D69+D70+D71+D72+D73+D74</f>
        <v>30.230830000000001</v>
      </c>
      <c r="E75" s="297">
        <f ca="1">+E68+E69+E70+E71+E72+E73+E74</f>
        <v>0</v>
      </c>
      <c r="F75" s="297">
        <f ca="1">+F68+F69+F70+F71+F72+F73+F74</f>
        <v>0</v>
      </c>
      <c r="G75" s="297">
        <f ca="1">+G68+G69+G70+G71+G72+G73+G74</f>
        <v>30.230830000000001</v>
      </c>
      <c r="H75" s="298">
        <f ca="1">+H68+H69+H70+H71+H72+H73+H74</f>
        <v>0</v>
      </c>
      <c r="I75" s="299">
        <f t="shared" ca="1" si="7"/>
        <v>0</v>
      </c>
      <c r="J75" s="297">
        <f t="shared" ca="1" si="7"/>
        <v>0</v>
      </c>
      <c r="K75" s="299">
        <f t="shared" ca="1" si="7"/>
        <v>0</v>
      </c>
      <c r="L75" s="298">
        <f t="shared" ca="1" si="7"/>
        <v>0</v>
      </c>
      <c r="M75" s="299">
        <f t="shared" ca="1" si="7"/>
        <v>0</v>
      </c>
      <c r="N75" s="297">
        <f t="shared" ca="1" si="7"/>
        <v>0</v>
      </c>
      <c r="O75" s="377">
        <v>0</v>
      </c>
    </row>
    <row r="76" spans="1:15">
      <c r="A76" s="287" t="s">
        <v>510</v>
      </c>
      <c r="B76" s="894" t="s">
        <v>525</v>
      </c>
      <c r="C76" s="378">
        <v>434.84099300000003</v>
      </c>
      <c r="D76" s="379">
        <v>434.83896800000002</v>
      </c>
      <c r="E76" s="380">
        <v>34.558591</v>
      </c>
      <c r="F76" s="380">
        <v>0</v>
      </c>
      <c r="G76" s="380">
        <v>400.28037699999999</v>
      </c>
      <c r="H76" s="381">
        <v>0</v>
      </c>
      <c r="I76" s="382">
        <v>0</v>
      </c>
      <c r="J76" s="383">
        <v>0</v>
      </c>
      <c r="K76" s="382">
        <v>0</v>
      </c>
      <c r="L76" s="384">
        <v>0</v>
      </c>
      <c r="M76" s="382">
        <v>0</v>
      </c>
      <c r="N76" s="383">
        <v>0</v>
      </c>
      <c r="O76" s="300"/>
    </row>
    <row r="77" spans="1:15">
      <c r="A77" s="289" t="s">
        <v>512</v>
      </c>
      <c r="B77" s="895"/>
      <c r="C77" s="385">
        <v>18.001484999999999</v>
      </c>
      <c r="D77" s="386">
        <v>18.001389</v>
      </c>
      <c r="E77" s="387">
        <v>12.850084000000001</v>
      </c>
      <c r="F77" s="387">
        <v>0</v>
      </c>
      <c r="G77" s="387">
        <v>5.1513049999999998</v>
      </c>
      <c r="H77" s="388">
        <v>0</v>
      </c>
      <c r="I77" s="389">
        <v>0</v>
      </c>
      <c r="J77" s="390">
        <v>0</v>
      </c>
      <c r="K77" s="389">
        <v>0</v>
      </c>
      <c r="L77" s="391">
        <v>0</v>
      </c>
      <c r="M77" s="389">
        <v>0</v>
      </c>
      <c r="N77" s="390">
        <v>0</v>
      </c>
      <c r="O77" s="290"/>
    </row>
    <row r="78" spans="1:15">
      <c r="A78" s="289" t="s">
        <v>513</v>
      </c>
      <c r="B78" s="895"/>
      <c r="C78" s="385">
        <v>53.917439999999999</v>
      </c>
      <c r="D78" s="386">
        <v>53.916871</v>
      </c>
      <c r="E78" s="387">
        <v>0.22903000000000001</v>
      </c>
      <c r="F78" s="387">
        <v>0</v>
      </c>
      <c r="G78" s="387">
        <v>53.687840999999999</v>
      </c>
      <c r="H78" s="388">
        <v>0</v>
      </c>
      <c r="I78" s="389">
        <v>0</v>
      </c>
      <c r="J78" s="369">
        <v>0</v>
      </c>
      <c r="K78" s="389">
        <v>0</v>
      </c>
      <c r="L78" s="369">
        <v>0</v>
      </c>
      <c r="M78" s="389">
        <v>0</v>
      </c>
      <c r="N78" s="390">
        <v>0</v>
      </c>
      <c r="O78" s="291"/>
    </row>
    <row r="79" spans="1:15">
      <c r="A79" s="289" t="s">
        <v>514</v>
      </c>
      <c r="B79" s="895"/>
      <c r="C79" s="385">
        <v>52.357768</v>
      </c>
      <c r="D79" s="386">
        <v>52.232579999999999</v>
      </c>
      <c r="E79" s="387">
        <v>3.7947419999999998</v>
      </c>
      <c r="F79" s="387">
        <v>0</v>
      </c>
      <c r="G79" s="387">
        <v>20.310503000000001</v>
      </c>
      <c r="H79" s="388">
        <v>28.127334000000001</v>
      </c>
      <c r="I79" s="389">
        <v>0</v>
      </c>
      <c r="J79" s="390">
        <v>0</v>
      </c>
      <c r="K79" s="389">
        <v>0</v>
      </c>
      <c r="L79" s="391">
        <v>0</v>
      </c>
      <c r="M79" s="389">
        <v>0</v>
      </c>
      <c r="N79" s="390">
        <v>0</v>
      </c>
      <c r="O79" s="290"/>
    </row>
    <row r="80" spans="1:15">
      <c r="A80" s="289" t="s">
        <v>515</v>
      </c>
      <c r="B80" s="895"/>
      <c r="C80" s="385">
        <v>371.94350300000002</v>
      </c>
      <c r="D80" s="386">
        <v>371.823173</v>
      </c>
      <c r="E80" s="387">
        <v>0.16018199999999999</v>
      </c>
      <c r="F80" s="387">
        <v>0</v>
      </c>
      <c r="G80" s="387">
        <v>364.24442699999997</v>
      </c>
      <c r="H80" s="388">
        <v>7.4185639999999999</v>
      </c>
      <c r="I80" s="389">
        <v>0</v>
      </c>
      <c r="J80" s="390">
        <v>0</v>
      </c>
      <c r="K80" s="389">
        <v>0</v>
      </c>
      <c r="L80" s="391">
        <v>0</v>
      </c>
      <c r="M80" s="389">
        <v>0</v>
      </c>
      <c r="N80" s="390">
        <v>0</v>
      </c>
      <c r="O80" s="290"/>
    </row>
    <row r="81" spans="1:15">
      <c r="A81" s="289" t="s">
        <v>516</v>
      </c>
      <c r="B81" s="895"/>
      <c r="C81" s="385">
        <v>1751.3170600000001</v>
      </c>
      <c r="D81" s="386">
        <v>1751.122685</v>
      </c>
      <c r="E81" s="387">
        <v>56.776972000000001</v>
      </c>
      <c r="F81" s="387">
        <v>0</v>
      </c>
      <c r="G81" s="387">
        <v>1168.9244080000001</v>
      </c>
      <c r="H81" s="388">
        <v>525.42130499999996</v>
      </c>
      <c r="I81" s="389">
        <v>0</v>
      </c>
      <c r="J81" s="390">
        <v>0</v>
      </c>
      <c r="K81" s="389">
        <v>0</v>
      </c>
      <c r="L81" s="391">
        <v>0</v>
      </c>
      <c r="M81" s="389">
        <v>0</v>
      </c>
      <c r="N81" s="390">
        <v>0</v>
      </c>
      <c r="O81" s="290"/>
    </row>
    <row r="82" spans="1:15">
      <c r="A82" s="292" t="s">
        <v>517</v>
      </c>
      <c r="B82" s="895"/>
      <c r="C82" s="392">
        <v>872.84696399999996</v>
      </c>
      <c r="D82" s="393">
        <v>872.83820100000003</v>
      </c>
      <c r="E82" s="394">
        <v>49.585222999999999</v>
      </c>
      <c r="F82" s="394">
        <v>0</v>
      </c>
      <c r="G82" s="394">
        <v>599.36805700000002</v>
      </c>
      <c r="H82" s="395">
        <v>223.88491999999999</v>
      </c>
      <c r="I82" s="396">
        <v>0</v>
      </c>
      <c r="J82" s="397">
        <v>0</v>
      </c>
      <c r="K82" s="396">
        <v>0</v>
      </c>
      <c r="L82" s="398">
        <v>0</v>
      </c>
      <c r="M82" s="396">
        <v>0</v>
      </c>
      <c r="N82" s="397">
        <v>0</v>
      </c>
      <c r="O82" s="293"/>
    </row>
    <row r="83" spans="1:15" ht="12" thickBot="1">
      <c r="A83" s="294" t="s">
        <v>277</v>
      </c>
      <c r="B83" s="896"/>
      <c r="C83" s="295">
        <f t="shared" ref="C83:N83" ca="1" si="8">+C76+C77+C78+C79+C80+C81+C82</f>
        <v>3555.2252130000002</v>
      </c>
      <c r="D83" s="296">
        <f ca="1">+D76+D77+D78+D79+D80+D81+D82</f>
        <v>3554.7738670000003</v>
      </c>
      <c r="E83" s="297">
        <f ca="1">+E76+E77+E78+E79+E80+E81+E82</f>
        <v>157.954824</v>
      </c>
      <c r="F83" s="297">
        <f ca="1">+F76+F77+F78+F79+F80+F81+F82</f>
        <v>0</v>
      </c>
      <c r="G83" s="297">
        <f ca="1">+G76+G77+G78+G79+G80+G81+G82</f>
        <v>2611.9669180000001</v>
      </c>
      <c r="H83" s="298">
        <f ca="1">+H76+H77+H78+H79+H80+H81+H82</f>
        <v>784.85212299999989</v>
      </c>
      <c r="I83" s="299">
        <f t="shared" ca="1" si="8"/>
        <v>0</v>
      </c>
      <c r="J83" s="297">
        <f t="shared" ca="1" si="8"/>
        <v>0</v>
      </c>
      <c r="K83" s="299">
        <f t="shared" ca="1" si="8"/>
        <v>0</v>
      </c>
      <c r="L83" s="298">
        <f t="shared" ca="1" si="8"/>
        <v>0</v>
      </c>
      <c r="M83" s="299">
        <f t="shared" ca="1" si="8"/>
        <v>0</v>
      </c>
      <c r="N83" s="297">
        <f t="shared" ca="1" si="8"/>
        <v>0</v>
      </c>
      <c r="O83" s="377">
        <v>25.949276000000001</v>
      </c>
    </row>
    <row r="84" spans="1:15">
      <c r="A84" s="287" t="s">
        <v>510</v>
      </c>
      <c r="B84" s="894" t="s">
        <v>526</v>
      </c>
      <c r="C84" s="378">
        <v>38.651083999999997</v>
      </c>
      <c r="D84" s="379">
        <v>38.651083999999997</v>
      </c>
      <c r="E84" s="380">
        <v>38.651083999999997</v>
      </c>
      <c r="F84" s="380">
        <v>0</v>
      </c>
      <c r="G84" s="380">
        <v>0</v>
      </c>
      <c r="H84" s="381">
        <v>0</v>
      </c>
      <c r="I84" s="382">
        <v>0</v>
      </c>
      <c r="J84" s="383">
        <v>0</v>
      </c>
      <c r="K84" s="382">
        <v>0</v>
      </c>
      <c r="L84" s="384">
        <v>0</v>
      </c>
      <c r="M84" s="382">
        <v>0</v>
      </c>
      <c r="N84" s="383">
        <v>0</v>
      </c>
      <c r="O84" s="300"/>
    </row>
    <row r="85" spans="1:15">
      <c r="A85" s="289" t="s">
        <v>512</v>
      </c>
      <c r="B85" s="895"/>
      <c r="C85" s="385">
        <v>355.56260700000001</v>
      </c>
      <c r="D85" s="386">
        <v>355.56260700000001</v>
      </c>
      <c r="E85" s="387">
        <v>355.56260700000001</v>
      </c>
      <c r="F85" s="387">
        <v>0</v>
      </c>
      <c r="G85" s="387">
        <v>0</v>
      </c>
      <c r="H85" s="388">
        <v>0</v>
      </c>
      <c r="I85" s="389">
        <v>0</v>
      </c>
      <c r="J85" s="390">
        <v>0</v>
      </c>
      <c r="K85" s="389">
        <v>0</v>
      </c>
      <c r="L85" s="391">
        <v>0</v>
      </c>
      <c r="M85" s="389">
        <v>0</v>
      </c>
      <c r="N85" s="390">
        <v>0</v>
      </c>
      <c r="O85" s="290"/>
    </row>
    <row r="86" spans="1:15">
      <c r="A86" s="289" t="s">
        <v>513</v>
      </c>
      <c r="B86" s="895"/>
      <c r="C86" s="385">
        <v>1126.5479089999999</v>
      </c>
      <c r="D86" s="386">
        <v>1126.5479089999999</v>
      </c>
      <c r="E86" s="387">
        <v>1116.531518</v>
      </c>
      <c r="F86" s="387">
        <v>0</v>
      </c>
      <c r="G86" s="387">
        <v>10.016391</v>
      </c>
      <c r="H86" s="388">
        <v>0</v>
      </c>
      <c r="I86" s="389">
        <v>0</v>
      </c>
      <c r="J86" s="369">
        <v>0</v>
      </c>
      <c r="K86" s="389">
        <v>0</v>
      </c>
      <c r="L86" s="369">
        <v>0</v>
      </c>
      <c r="M86" s="389">
        <v>0</v>
      </c>
      <c r="N86" s="390">
        <v>0</v>
      </c>
      <c r="O86" s="291"/>
    </row>
    <row r="87" spans="1:15">
      <c r="A87" s="289" t="s">
        <v>514</v>
      </c>
      <c r="B87" s="895"/>
      <c r="C87" s="385">
        <v>105.87025199999999</v>
      </c>
      <c r="D87" s="386">
        <v>105.86904</v>
      </c>
      <c r="E87" s="387">
        <v>4.2188140000000001</v>
      </c>
      <c r="F87" s="387">
        <v>0</v>
      </c>
      <c r="G87" s="387">
        <v>101.650226</v>
      </c>
      <c r="H87" s="388">
        <v>0</v>
      </c>
      <c r="I87" s="389">
        <v>0</v>
      </c>
      <c r="J87" s="390">
        <v>0</v>
      </c>
      <c r="K87" s="389">
        <v>0</v>
      </c>
      <c r="L87" s="391">
        <v>0</v>
      </c>
      <c r="M87" s="389">
        <v>0</v>
      </c>
      <c r="N87" s="390">
        <v>0</v>
      </c>
      <c r="O87" s="290"/>
    </row>
    <row r="88" spans="1:15">
      <c r="A88" s="289" t="s">
        <v>515</v>
      </c>
      <c r="B88" s="895"/>
      <c r="C88" s="385">
        <v>826.54826200000002</v>
      </c>
      <c r="D88" s="386">
        <v>826.53912700000001</v>
      </c>
      <c r="E88" s="387">
        <v>57.470376999999999</v>
      </c>
      <c r="F88" s="387">
        <v>0</v>
      </c>
      <c r="G88" s="387">
        <v>769.06875000000002</v>
      </c>
      <c r="H88" s="388">
        <v>0</v>
      </c>
      <c r="I88" s="389">
        <v>0</v>
      </c>
      <c r="J88" s="390">
        <v>0</v>
      </c>
      <c r="K88" s="389">
        <v>0</v>
      </c>
      <c r="L88" s="391">
        <v>0</v>
      </c>
      <c r="M88" s="389">
        <v>0</v>
      </c>
      <c r="N88" s="390">
        <v>0</v>
      </c>
      <c r="O88" s="290"/>
    </row>
    <row r="89" spans="1:15">
      <c r="A89" s="289" t="s">
        <v>516</v>
      </c>
      <c r="B89" s="895"/>
      <c r="C89" s="385">
        <v>972.75410299999999</v>
      </c>
      <c r="D89" s="386">
        <v>972.371893</v>
      </c>
      <c r="E89" s="387">
        <v>55.984326000000003</v>
      </c>
      <c r="F89" s="387">
        <v>0</v>
      </c>
      <c r="G89" s="387">
        <v>666.45088399999997</v>
      </c>
      <c r="H89" s="388">
        <v>249.93668299999999</v>
      </c>
      <c r="I89" s="389">
        <v>0</v>
      </c>
      <c r="J89" s="390">
        <v>0</v>
      </c>
      <c r="K89" s="389">
        <v>0</v>
      </c>
      <c r="L89" s="391">
        <v>0</v>
      </c>
      <c r="M89" s="389">
        <v>0</v>
      </c>
      <c r="N89" s="390">
        <v>0</v>
      </c>
      <c r="O89" s="290"/>
    </row>
    <row r="90" spans="1:15">
      <c r="A90" s="292" t="s">
        <v>517</v>
      </c>
      <c r="B90" s="895"/>
      <c r="C90" s="392">
        <v>7.3596550000000001</v>
      </c>
      <c r="D90" s="393">
        <v>7.3596550000000001</v>
      </c>
      <c r="E90" s="394">
        <v>7.3596550000000001</v>
      </c>
      <c r="F90" s="394">
        <v>0</v>
      </c>
      <c r="G90" s="394">
        <v>0</v>
      </c>
      <c r="H90" s="395">
        <v>0</v>
      </c>
      <c r="I90" s="396">
        <v>0</v>
      </c>
      <c r="J90" s="397">
        <v>0</v>
      </c>
      <c r="K90" s="396">
        <v>0</v>
      </c>
      <c r="L90" s="398">
        <v>0</v>
      </c>
      <c r="M90" s="396">
        <v>0</v>
      </c>
      <c r="N90" s="397">
        <v>0</v>
      </c>
      <c r="O90" s="293"/>
    </row>
    <row r="91" spans="1:15" ht="12" thickBot="1">
      <c r="A91" s="294" t="s">
        <v>277</v>
      </c>
      <c r="B91" s="896"/>
      <c r="C91" s="295">
        <f t="shared" ref="C91:N91" ca="1" si="9">+C84+C85+C86+C87+C88+C89+C90</f>
        <v>3433.2938720000002</v>
      </c>
      <c r="D91" s="296">
        <f ca="1">+D84+D85+D86+D87+D88+D89+D90</f>
        <v>3432.9013150000001</v>
      </c>
      <c r="E91" s="297">
        <f ca="1">+E84+E85+E86+E87+E88+E89+E90</f>
        <v>1635.7783810000003</v>
      </c>
      <c r="F91" s="297">
        <f ca="1">+F84+F85+F86+F87+F88+F89+F90</f>
        <v>0</v>
      </c>
      <c r="G91" s="297">
        <f ca="1">+G84+G85+G86+G87+G88+G89+G90</f>
        <v>1547.1862510000001</v>
      </c>
      <c r="H91" s="298">
        <f ca="1">+H84+H85+H86+H87+H88+H89+H90</f>
        <v>249.93668299999999</v>
      </c>
      <c r="I91" s="299">
        <f t="shared" ca="1" si="9"/>
        <v>0</v>
      </c>
      <c r="J91" s="297">
        <f t="shared" ca="1" si="9"/>
        <v>0</v>
      </c>
      <c r="K91" s="299">
        <f t="shared" ca="1" si="9"/>
        <v>0</v>
      </c>
      <c r="L91" s="298">
        <f t="shared" ca="1" si="9"/>
        <v>0</v>
      </c>
      <c r="M91" s="299">
        <f t="shared" ca="1" si="9"/>
        <v>0</v>
      </c>
      <c r="N91" s="297">
        <f t="shared" ca="1" si="9"/>
        <v>0</v>
      </c>
      <c r="O91" s="377">
        <v>14.996289000000001</v>
      </c>
    </row>
    <row r="92" spans="1:15">
      <c r="A92" s="287" t="s">
        <v>510</v>
      </c>
      <c r="B92" s="894" t="s">
        <v>527</v>
      </c>
      <c r="C92" s="378">
        <v>324.06271800000002</v>
      </c>
      <c r="D92" s="379">
        <v>323.71774499999998</v>
      </c>
      <c r="E92" s="380">
        <v>0</v>
      </c>
      <c r="F92" s="380">
        <v>2.1904E-2</v>
      </c>
      <c r="G92" s="380">
        <v>311.90678200000002</v>
      </c>
      <c r="H92" s="381">
        <v>11.831505</v>
      </c>
      <c r="I92" s="382">
        <v>0</v>
      </c>
      <c r="J92" s="383">
        <v>0</v>
      </c>
      <c r="K92" s="382">
        <v>0</v>
      </c>
      <c r="L92" s="384">
        <v>0</v>
      </c>
      <c r="M92" s="382">
        <v>2.0170919999999999</v>
      </c>
      <c r="N92" s="383">
        <v>3.5839999999999999E-3</v>
      </c>
      <c r="O92" s="300"/>
    </row>
    <row r="93" spans="1:15">
      <c r="A93" s="289" t="s">
        <v>512</v>
      </c>
      <c r="B93" s="895"/>
      <c r="C93" s="385">
        <v>770.14078600000005</v>
      </c>
      <c r="D93" s="386">
        <v>767.84902799999998</v>
      </c>
      <c r="E93" s="387">
        <v>0.30966100000000002</v>
      </c>
      <c r="F93" s="387">
        <v>3.8899319999999999</v>
      </c>
      <c r="G93" s="387">
        <v>655.09309800000005</v>
      </c>
      <c r="H93" s="388">
        <v>116.33067</v>
      </c>
      <c r="I93" s="389">
        <v>0</v>
      </c>
      <c r="J93" s="390">
        <v>0</v>
      </c>
      <c r="K93" s="389">
        <v>0</v>
      </c>
      <c r="L93" s="391">
        <v>0</v>
      </c>
      <c r="M93" s="389">
        <v>22.458611000000001</v>
      </c>
      <c r="N93" s="390">
        <v>3.9918000000000002E-2</v>
      </c>
      <c r="O93" s="290"/>
    </row>
    <row r="94" spans="1:15">
      <c r="A94" s="289" t="s">
        <v>513</v>
      </c>
      <c r="B94" s="895"/>
      <c r="C94" s="385">
        <v>28.580072999999999</v>
      </c>
      <c r="D94" s="386">
        <v>28.550626000000001</v>
      </c>
      <c r="E94" s="387">
        <v>0</v>
      </c>
      <c r="F94" s="387">
        <v>1.418596</v>
      </c>
      <c r="G94" s="387">
        <v>20.948443999999999</v>
      </c>
      <c r="H94" s="388">
        <v>9.0181769999999997</v>
      </c>
      <c r="I94" s="389">
        <v>0</v>
      </c>
      <c r="J94" s="369">
        <v>0</v>
      </c>
      <c r="K94" s="389">
        <v>0</v>
      </c>
      <c r="L94" s="369">
        <v>0</v>
      </c>
      <c r="M94" s="389">
        <v>0.99448899999999996</v>
      </c>
      <c r="N94" s="390">
        <v>1.768E-3</v>
      </c>
      <c r="O94" s="291"/>
    </row>
    <row r="95" spans="1:15">
      <c r="A95" s="289" t="s">
        <v>514</v>
      </c>
      <c r="B95" s="895"/>
      <c r="C95" s="385">
        <v>78.164726999999999</v>
      </c>
      <c r="D95" s="386">
        <v>78.078593999999995</v>
      </c>
      <c r="E95" s="387">
        <v>1.051013</v>
      </c>
      <c r="F95" s="387">
        <v>1.16472</v>
      </c>
      <c r="G95" s="387">
        <v>66.377390000000005</v>
      </c>
      <c r="H95" s="388">
        <v>11.811868</v>
      </c>
      <c r="I95" s="389">
        <v>0</v>
      </c>
      <c r="J95" s="390">
        <v>0</v>
      </c>
      <c r="K95" s="389">
        <v>0</v>
      </c>
      <c r="L95" s="391">
        <v>0</v>
      </c>
      <c r="M95" s="389">
        <v>0.231545</v>
      </c>
      <c r="N95" s="390">
        <v>4.0900000000000002E-4</v>
      </c>
      <c r="O95" s="290"/>
    </row>
    <row r="96" spans="1:15">
      <c r="A96" s="289" t="s">
        <v>515</v>
      </c>
      <c r="B96" s="895"/>
      <c r="C96" s="385">
        <v>259.32215600000001</v>
      </c>
      <c r="D96" s="386">
        <v>259.01052099999998</v>
      </c>
      <c r="E96" s="387">
        <v>0.94007399999999997</v>
      </c>
      <c r="F96" s="387">
        <v>1.334238</v>
      </c>
      <c r="G96" s="387">
        <v>49.426918999999998</v>
      </c>
      <c r="H96" s="388">
        <v>209.97347300000001</v>
      </c>
      <c r="I96" s="389">
        <v>0</v>
      </c>
      <c r="J96" s="390">
        <v>0</v>
      </c>
      <c r="K96" s="389">
        <v>72.824488000000002</v>
      </c>
      <c r="L96" s="391">
        <v>556.34680400000002</v>
      </c>
      <c r="M96" s="389">
        <v>0</v>
      </c>
      <c r="N96" s="390">
        <v>0</v>
      </c>
      <c r="O96" s="290"/>
    </row>
    <row r="97" spans="1:15">
      <c r="A97" s="289" t="s">
        <v>516</v>
      </c>
      <c r="B97" s="895"/>
      <c r="C97" s="385">
        <v>165.26585399999999</v>
      </c>
      <c r="D97" s="386">
        <v>165.05985699999999</v>
      </c>
      <c r="E97" s="387">
        <v>1.675052</v>
      </c>
      <c r="F97" s="387">
        <v>0</v>
      </c>
      <c r="G97" s="387">
        <v>53.671419</v>
      </c>
      <c r="H97" s="388">
        <v>109.713387</v>
      </c>
      <c r="I97" s="389">
        <v>0</v>
      </c>
      <c r="J97" s="390">
        <v>0</v>
      </c>
      <c r="K97" s="389">
        <v>0</v>
      </c>
      <c r="L97" s="391">
        <v>0</v>
      </c>
      <c r="M97" s="389">
        <v>1.523569</v>
      </c>
      <c r="N97" s="390">
        <v>2.7079999999999999E-3</v>
      </c>
      <c r="O97" s="290"/>
    </row>
    <row r="98" spans="1:15">
      <c r="A98" s="292" t="s">
        <v>517</v>
      </c>
      <c r="B98" s="895"/>
      <c r="C98" s="392">
        <v>529.75068899999997</v>
      </c>
      <c r="D98" s="393">
        <v>528.81355299999996</v>
      </c>
      <c r="E98" s="394">
        <v>0</v>
      </c>
      <c r="F98" s="394">
        <v>0</v>
      </c>
      <c r="G98" s="394">
        <v>0</v>
      </c>
      <c r="H98" s="395">
        <v>528.81355299999996</v>
      </c>
      <c r="I98" s="396">
        <v>0</v>
      </c>
      <c r="J98" s="397">
        <v>3.379003</v>
      </c>
      <c r="K98" s="396">
        <v>0</v>
      </c>
      <c r="L98" s="398">
        <v>0</v>
      </c>
      <c r="M98" s="396">
        <v>26.170497000000001</v>
      </c>
      <c r="N98" s="397">
        <v>4.6515000000000001E-2</v>
      </c>
      <c r="O98" s="293"/>
    </row>
    <row r="99" spans="1:15" ht="12" thickBot="1">
      <c r="A99" s="294" t="s">
        <v>277</v>
      </c>
      <c r="B99" s="896"/>
      <c r="C99" s="295">
        <f t="shared" ref="C99:N99" ca="1" si="10">+C92+C93+C94+C95+C96+C97+C98</f>
        <v>2155.2870030000004</v>
      </c>
      <c r="D99" s="296">
        <f ca="1">+D92+D93+D94+D95+D96+D97+D98</f>
        <v>2151.0799239999997</v>
      </c>
      <c r="E99" s="297">
        <f ca="1">+E92+E93+E94+E95+E96+E97+E98</f>
        <v>3.9758</v>
      </c>
      <c r="F99" s="297">
        <f ca="1">+F92+F93+F94+F95+F96+F97+F98</f>
        <v>7.8293900000000001</v>
      </c>
      <c r="G99" s="297">
        <f ca="1">+G92+G93+G94+G95+G96+G97+G98</f>
        <v>1157.4240520000001</v>
      </c>
      <c r="H99" s="298">
        <f ca="1">+H92+H93+H94+H95+H96+H97+H98</f>
        <v>997.49263299999996</v>
      </c>
      <c r="I99" s="299">
        <f t="shared" ca="1" si="10"/>
        <v>0</v>
      </c>
      <c r="J99" s="297">
        <f t="shared" ca="1" si="10"/>
        <v>3.379003</v>
      </c>
      <c r="K99" s="299">
        <f t="shared" ca="1" si="10"/>
        <v>72.824488000000002</v>
      </c>
      <c r="L99" s="298">
        <f t="shared" ca="1" si="10"/>
        <v>556.34680400000002</v>
      </c>
      <c r="M99" s="299">
        <f t="shared" ca="1" si="10"/>
        <v>53.395803000000001</v>
      </c>
      <c r="N99" s="297">
        <f t="shared" ca="1" si="10"/>
        <v>9.4902E-2</v>
      </c>
      <c r="O99" s="377">
        <v>244.20081099999999</v>
      </c>
    </row>
    <row r="100" spans="1:15">
      <c r="A100" s="287" t="s">
        <v>510</v>
      </c>
      <c r="B100" s="894" t="s">
        <v>528</v>
      </c>
      <c r="C100" s="378">
        <v>11.855807</v>
      </c>
      <c r="D100" s="379">
        <v>11.855807</v>
      </c>
      <c r="E100" s="380">
        <v>11.855807</v>
      </c>
      <c r="F100" s="380">
        <v>0</v>
      </c>
      <c r="G100" s="380">
        <v>0</v>
      </c>
      <c r="H100" s="381">
        <v>0</v>
      </c>
      <c r="I100" s="382">
        <v>0</v>
      </c>
      <c r="J100" s="383">
        <v>0</v>
      </c>
      <c r="K100" s="382">
        <v>0</v>
      </c>
      <c r="L100" s="384">
        <v>0</v>
      </c>
      <c r="M100" s="382">
        <v>0</v>
      </c>
      <c r="N100" s="383">
        <v>0</v>
      </c>
      <c r="O100" s="300"/>
    </row>
    <row r="101" spans="1:15">
      <c r="A101" s="289" t="s">
        <v>512</v>
      </c>
      <c r="B101" s="895"/>
      <c r="C101" s="385">
        <v>20.003962000000001</v>
      </c>
      <c r="D101" s="386">
        <v>20.003962000000001</v>
      </c>
      <c r="E101" s="387">
        <v>20.003962000000001</v>
      </c>
      <c r="F101" s="387">
        <v>0</v>
      </c>
      <c r="G101" s="387">
        <v>0</v>
      </c>
      <c r="H101" s="388">
        <v>0</v>
      </c>
      <c r="I101" s="389">
        <v>0</v>
      </c>
      <c r="J101" s="390">
        <v>0</v>
      </c>
      <c r="K101" s="389">
        <v>0</v>
      </c>
      <c r="L101" s="391">
        <v>0</v>
      </c>
      <c r="M101" s="389">
        <v>0</v>
      </c>
      <c r="N101" s="390">
        <v>0</v>
      </c>
      <c r="O101" s="290"/>
    </row>
    <row r="102" spans="1:15">
      <c r="A102" s="289" t="s">
        <v>513</v>
      </c>
      <c r="B102" s="895"/>
      <c r="C102" s="385">
        <v>0</v>
      </c>
      <c r="D102" s="386">
        <v>0</v>
      </c>
      <c r="E102" s="387">
        <v>0</v>
      </c>
      <c r="F102" s="387">
        <v>0</v>
      </c>
      <c r="G102" s="387">
        <v>0</v>
      </c>
      <c r="H102" s="388">
        <v>0</v>
      </c>
      <c r="I102" s="389">
        <v>0</v>
      </c>
      <c r="J102" s="369">
        <v>0</v>
      </c>
      <c r="K102" s="389">
        <v>0</v>
      </c>
      <c r="L102" s="369">
        <v>0</v>
      </c>
      <c r="M102" s="389">
        <v>0</v>
      </c>
      <c r="N102" s="390">
        <v>0</v>
      </c>
      <c r="O102" s="291"/>
    </row>
    <row r="103" spans="1:15">
      <c r="A103" s="289" t="s">
        <v>514</v>
      </c>
      <c r="B103" s="895"/>
      <c r="C103" s="385">
        <v>0</v>
      </c>
      <c r="D103" s="386">
        <v>0</v>
      </c>
      <c r="E103" s="387">
        <v>0</v>
      </c>
      <c r="F103" s="387">
        <v>0</v>
      </c>
      <c r="G103" s="387">
        <v>0</v>
      </c>
      <c r="H103" s="388">
        <v>0</v>
      </c>
      <c r="I103" s="389">
        <v>0</v>
      </c>
      <c r="J103" s="390">
        <v>0</v>
      </c>
      <c r="K103" s="389">
        <v>0</v>
      </c>
      <c r="L103" s="391">
        <v>0</v>
      </c>
      <c r="M103" s="389">
        <v>0</v>
      </c>
      <c r="N103" s="390">
        <v>0</v>
      </c>
      <c r="O103" s="290"/>
    </row>
    <row r="104" spans="1:15">
      <c r="A104" s="289" t="s">
        <v>515</v>
      </c>
      <c r="B104" s="895"/>
      <c r="C104" s="385">
        <v>5.6810000000000003E-3</v>
      </c>
      <c r="D104" s="386">
        <v>5.6810000000000003E-3</v>
      </c>
      <c r="E104" s="387">
        <v>5.6810000000000003E-3</v>
      </c>
      <c r="F104" s="387">
        <v>0</v>
      </c>
      <c r="G104" s="387">
        <v>0</v>
      </c>
      <c r="H104" s="388">
        <v>0</v>
      </c>
      <c r="I104" s="389">
        <v>0</v>
      </c>
      <c r="J104" s="390">
        <v>0</v>
      </c>
      <c r="K104" s="389">
        <v>0</v>
      </c>
      <c r="L104" s="391">
        <v>0</v>
      </c>
      <c r="M104" s="389">
        <v>0</v>
      </c>
      <c r="N104" s="390">
        <v>0</v>
      </c>
      <c r="O104" s="290"/>
    </row>
    <row r="105" spans="1:15">
      <c r="A105" s="289" t="s">
        <v>516</v>
      </c>
      <c r="B105" s="895"/>
      <c r="C105" s="385">
        <v>2.8559809999999999</v>
      </c>
      <c r="D105" s="386">
        <v>2.8559809999999999</v>
      </c>
      <c r="E105" s="387">
        <v>2.8559809999999999</v>
      </c>
      <c r="F105" s="387">
        <v>0</v>
      </c>
      <c r="G105" s="387">
        <v>0</v>
      </c>
      <c r="H105" s="388">
        <v>0</v>
      </c>
      <c r="I105" s="389">
        <v>0</v>
      </c>
      <c r="J105" s="390">
        <v>0</v>
      </c>
      <c r="K105" s="389">
        <v>0</v>
      </c>
      <c r="L105" s="391">
        <v>0</v>
      </c>
      <c r="M105" s="389">
        <v>0</v>
      </c>
      <c r="N105" s="390">
        <v>0</v>
      </c>
      <c r="O105" s="290"/>
    </row>
    <row r="106" spans="1:15">
      <c r="A106" s="292" t="s">
        <v>517</v>
      </c>
      <c r="B106" s="895"/>
      <c r="C106" s="392">
        <v>1.6608999999999999E-2</v>
      </c>
      <c r="D106" s="393">
        <v>1.6608999999999999E-2</v>
      </c>
      <c r="E106" s="394">
        <v>1.6608999999999999E-2</v>
      </c>
      <c r="F106" s="394">
        <v>0</v>
      </c>
      <c r="G106" s="394">
        <v>0</v>
      </c>
      <c r="H106" s="395">
        <v>0</v>
      </c>
      <c r="I106" s="396">
        <v>0</v>
      </c>
      <c r="J106" s="397">
        <v>418.680226</v>
      </c>
      <c r="K106" s="396">
        <v>0</v>
      </c>
      <c r="L106" s="398">
        <v>0</v>
      </c>
      <c r="M106" s="396">
        <v>0</v>
      </c>
      <c r="N106" s="397">
        <v>0</v>
      </c>
      <c r="O106" s="293"/>
    </row>
    <row r="107" spans="1:15" ht="12" thickBot="1">
      <c r="A107" s="294" t="s">
        <v>277</v>
      </c>
      <c r="B107" s="896"/>
      <c r="C107" s="295">
        <f t="shared" ref="C107:N107" ca="1" si="11">+C100+C101+C102+C103+C104+C105+C106</f>
        <v>34.738039999999998</v>
      </c>
      <c r="D107" s="296">
        <f ca="1">+D100+D101+D102+D103+D104+D105+D106</f>
        <v>34.738039999999998</v>
      </c>
      <c r="E107" s="297">
        <f ca="1">+E100+E101+E102+E103+E104+E105+E106</f>
        <v>34.738039999999998</v>
      </c>
      <c r="F107" s="297">
        <f ca="1">+F100+F101+F102+F103+F104+F105+F106</f>
        <v>0</v>
      </c>
      <c r="G107" s="297">
        <f ca="1">+G100+G101+G102+G103+G104+G105+G106</f>
        <v>0</v>
      </c>
      <c r="H107" s="298">
        <f ca="1">+H100+H101+H102+H103+H104+H105+H106</f>
        <v>0</v>
      </c>
      <c r="I107" s="299">
        <f t="shared" ca="1" si="11"/>
        <v>0</v>
      </c>
      <c r="J107" s="297">
        <f t="shared" ca="1" si="11"/>
        <v>418.680226</v>
      </c>
      <c r="K107" s="299">
        <f t="shared" ca="1" si="11"/>
        <v>0</v>
      </c>
      <c r="L107" s="298">
        <f t="shared" ca="1" si="11"/>
        <v>0</v>
      </c>
      <c r="M107" s="299">
        <f t="shared" ca="1" si="11"/>
        <v>0</v>
      </c>
      <c r="N107" s="297">
        <f t="shared" ca="1" si="11"/>
        <v>0</v>
      </c>
      <c r="O107" s="377">
        <v>0</v>
      </c>
    </row>
    <row r="108" spans="1:15">
      <c r="A108" s="287" t="s">
        <v>510</v>
      </c>
      <c r="B108" s="894" t="s">
        <v>529</v>
      </c>
      <c r="C108" s="378">
        <v>803.33147899999994</v>
      </c>
      <c r="D108" s="379">
        <v>803.01511400000004</v>
      </c>
      <c r="E108" s="380">
        <v>10.257161999999999</v>
      </c>
      <c r="F108" s="380">
        <v>0</v>
      </c>
      <c r="G108" s="380">
        <v>88.707645999999997</v>
      </c>
      <c r="H108" s="381">
        <v>704.36399400000005</v>
      </c>
      <c r="I108" s="382">
        <v>-0.26391700000000001</v>
      </c>
      <c r="J108" s="383">
        <v>48.998517999999997</v>
      </c>
      <c r="K108" s="382">
        <v>1.0929120000000001</v>
      </c>
      <c r="L108" s="384">
        <v>111.996612</v>
      </c>
      <c r="M108" s="382">
        <v>1.4673400000000001</v>
      </c>
      <c r="N108" s="383">
        <v>5.1900000000000004E-4</v>
      </c>
      <c r="O108" s="300"/>
    </row>
    <row r="109" spans="1:15">
      <c r="A109" s="289" t="s">
        <v>512</v>
      </c>
      <c r="B109" s="895"/>
      <c r="C109" s="385">
        <v>125.671207</v>
      </c>
      <c r="D109" s="386">
        <v>125.67004799999999</v>
      </c>
      <c r="E109" s="387">
        <v>6.1544340000000002</v>
      </c>
      <c r="F109" s="387">
        <v>0</v>
      </c>
      <c r="G109" s="387">
        <v>119.507752</v>
      </c>
      <c r="H109" s="388">
        <v>7.9109999999999996E-3</v>
      </c>
      <c r="I109" s="389">
        <v>0</v>
      </c>
      <c r="J109" s="390">
        <v>0</v>
      </c>
      <c r="K109" s="389">
        <v>0</v>
      </c>
      <c r="L109" s="391">
        <v>0</v>
      </c>
      <c r="M109" s="389">
        <v>0</v>
      </c>
      <c r="N109" s="390">
        <v>0</v>
      </c>
      <c r="O109" s="290"/>
    </row>
    <row r="110" spans="1:15">
      <c r="A110" s="289" t="s">
        <v>513</v>
      </c>
      <c r="B110" s="895"/>
      <c r="C110" s="385">
        <v>282.32765699999999</v>
      </c>
      <c r="D110" s="386">
        <v>282.32765699999999</v>
      </c>
      <c r="E110" s="387">
        <v>1.8603670000000001</v>
      </c>
      <c r="F110" s="387">
        <v>0</v>
      </c>
      <c r="G110" s="387">
        <v>280.46728999999999</v>
      </c>
      <c r="H110" s="388">
        <v>0</v>
      </c>
      <c r="I110" s="389">
        <v>0</v>
      </c>
      <c r="J110" s="369">
        <v>0</v>
      </c>
      <c r="K110" s="389">
        <v>1.04E-2</v>
      </c>
      <c r="L110" s="369">
        <v>0.30244100000000002</v>
      </c>
      <c r="M110" s="389">
        <v>0</v>
      </c>
      <c r="N110" s="390">
        <v>0</v>
      </c>
      <c r="O110" s="291"/>
    </row>
    <row r="111" spans="1:15">
      <c r="A111" s="289" t="s">
        <v>514</v>
      </c>
      <c r="B111" s="895"/>
      <c r="C111" s="385">
        <v>158.31008800000001</v>
      </c>
      <c r="D111" s="386">
        <v>158.309628</v>
      </c>
      <c r="E111" s="387">
        <v>0.67029799999999995</v>
      </c>
      <c r="F111" s="387">
        <v>0</v>
      </c>
      <c r="G111" s="387">
        <v>157.636191</v>
      </c>
      <c r="H111" s="388">
        <v>3.1380000000000002E-3</v>
      </c>
      <c r="I111" s="389">
        <v>0</v>
      </c>
      <c r="J111" s="390">
        <v>0</v>
      </c>
      <c r="K111" s="389">
        <v>3.7031000000000001E-2</v>
      </c>
      <c r="L111" s="391">
        <v>1.2560530000000001</v>
      </c>
      <c r="M111" s="389">
        <v>0</v>
      </c>
      <c r="N111" s="390">
        <v>0</v>
      </c>
      <c r="O111" s="290"/>
    </row>
    <row r="112" spans="1:15">
      <c r="A112" s="289" t="s">
        <v>515</v>
      </c>
      <c r="B112" s="895"/>
      <c r="C112" s="385">
        <v>368.47091499999999</v>
      </c>
      <c r="D112" s="386">
        <v>368.47019</v>
      </c>
      <c r="E112" s="387">
        <v>1.587369</v>
      </c>
      <c r="F112" s="387">
        <v>0</v>
      </c>
      <c r="G112" s="387">
        <v>365.40155199999998</v>
      </c>
      <c r="H112" s="388">
        <v>1.4819819999999999</v>
      </c>
      <c r="I112" s="389">
        <v>-9.2422000000000004E-2</v>
      </c>
      <c r="J112" s="390">
        <v>16.582457999999999</v>
      </c>
      <c r="K112" s="389">
        <v>0.99643400000000004</v>
      </c>
      <c r="L112" s="391">
        <v>54.734572</v>
      </c>
      <c r="M112" s="389">
        <v>0</v>
      </c>
      <c r="N112" s="390">
        <v>0</v>
      </c>
      <c r="O112" s="290"/>
    </row>
    <row r="113" spans="1:15">
      <c r="A113" s="289" t="s">
        <v>516</v>
      </c>
      <c r="B113" s="895"/>
      <c r="C113" s="385">
        <v>23.093997999999999</v>
      </c>
      <c r="D113" s="386">
        <v>23.092075000000001</v>
      </c>
      <c r="E113" s="387">
        <v>0.50200900000000004</v>
      </c>
      <c r="F113" s="387">
        <v>0</v>
      </c>
      <c r="G113" s="387">
        <v>18.665811000000001</v>
      </c>
      <c r="H113" s="388">
        <v>3.9261689999999998</v>
      </c>
      <c r="I113" s="389">
        <v>-0.39662999999999998</v>
      </c>
      <c r="J113" s="390">
        <v>56.391249999999999</v>
      </c>
      <c r="K113" s="389">
        <v>4.5740530000000001</v>
      </c>
      <c r="L113" s="391">
        <v>113.41252900000001</v>
      </c>
      <c r="M113" s="389">
        <v>0</v>
      </c>
      <c r="N113" s="390">
        <v>0</v>
      </c>
      <c r="O113" s="290"/>
    </row>
    <row r="114" spans="1:15">
      <c r="A114" s="292" t="s">
        <v>517</v>
      </c>
      <c r="B114" s="895"/>
      <c r="C114" s="392">
        <v>18.399912</v>
      </c>
      <c r="D114" s="393">
        <v>13.697552999999999</v>
      </c>
      <c r="E114" s="394">
        <v>2.1305999999999999E-2</v>
      </c>
      <c r="F114" s="394">
        <v>0</v>
      </c>
      <c r="G114" s="394">
        <v>0</v>
      </c>
      <c r="H114" s="395">
        <v>13.676247</v>
      </c>
      <c r="I114" s="396">
        <v>0</v>
      </c>
      <c r="J114" s="397">
        <v>0</v>
      </c>
      <c r="K114" s="396">
        <v>0</v>
      </c>
      <c r="L114" s="398">
        <v>0</v>
      </c>
      <c r="M114" s="396">
        <v>0</v>
      </c>
      <c r="N114" s="397">
        <v>0</v>
      </c>
      <c r="O114" s="293"/>
    </row>
    <row r="115" spans="1:15" ht="12" thickBot="1">
      <c r="A115" s="294" t="s">
        <v>277</v>
      </c>
      <c r="B115" s="896"/>
      <c r="C115" s="295">
        <f t="shared" ref="C115:N115" ca="1" si="12">+C108+C109+C110+C111+C112+C113+C114</f>
        <v>1779.6052559999998</v>
      </c>
      <c r="D115" s="296">
        <f ca="1">+D108+D109+D110+D111+D112+D113+D114</f>
        <v>1774.582265</v>
      </c>
      <c r="E115" s="297">
        <f ca="1">+E108+E109+E110+E111+E112+E113+E114</f>
        <v>21.052944999999998</v>
      </c>
      <c r="F115" s="297">
        <f ca="1">+F108+F109+F110+F111+F112+F113+F114</f>
        <v>0</v>
      </c>
      <c r="G115" s="297">
        <f ca="1">+G108+G109+G110+G111+G112+G113+G114</f>
        <v>1030.386242</v>
      </c>
      <c r="H115" s="298">
        <f ca="1">+H108+H109+H110+H111+H112+H113+H114</f>
        <v>723.45944100000008</v>
      </c>
      <c r="I115" s="299">
        <f t="shared" ca="1" si="12"/>
        <v>-0.752969</v>
      </c>
      <c r="J115" s="297">
        <f t="shared" ca="1" si="12"/>
        <v>121.97222599999999</v>
      </c>
      <c r="K115" s="299">
        <f t="shared" ca="1" si="12"/>
        <v>6.7108300000000005</v>
      </c>
      <c r="L115" s="298">
        <f t="shared" ca="1" si="12"/>
        <v>281.70220699999999</v>
      </c>
      <c r="M115" s="299">
        <f t="shared" ca="1" si="12"/>
        <v>1.4673400000000001</v>
      </c>
      <c r="N115" s="297">
        <f t="shared" ca="1" si="12"/>
        <v>5.1900000000000004E-4</v>
      </c>
      <c r="O115" s="377">
        <v>32.334324000000002</v>
      </c>
    </row>
    <row r="116" spans="1:15">
      <c r="A116" s="287" t="s">
        <v>510</v>
      </c>
      <c r="B116" s="894" t="s">
        <v>530</v>
      </c>
      <c r="C116" s="378">
        <v>1.8259999999999999E-3</v>
      </c>
      <c r="D116" s="379">
        <v>1.8259999999999999E-3</v>
      </c>
      <c r="E116" s="380">
        <v>0</v>
      </c>
      <c r="F116" s="380">
        <v>0</v>
      </c>
      <c r="G116" s="380">
        <v>0</v>
      </c>
      <c r="H116" s="381">
        <v>1.8259999999999999E-3</v>
      </c>
      <c r="I116" s="382">
        <v>0</v>
      </c>
      <c r="J116" s="383">
        <v>0</v>
      </c>
      <c r="K116" s="382">
        <v>0</v>
      </c>
      <c r="L116" s="384">
        <v>0</v>
      </c>
      <c r="M116" s="382">
        <v>0</v>
      </c>
      <c r="N116" s="383">
        <v>0</v>
      </c>
      <c r="O116" s="300"/>
    </row>
    <row r="117" spans="1:15">
      <c r="A117" s="289" t="s">
        <v>512</v>
      </c>
      <c r="B117" s="895"/>
      <c r="C117" s="385">
        <v>1.769039</v>
      </c>
      <c r="D117" s="386">
        <v>1.769039</v>
      </c>
      <c r="E117" s="387">
        <v>1.769039</v>
      </c>
      <c r="F117" s="387">
        <v>0</v>
      </c>
      <c r="G117" s="387">
        <v>0</v>
      </c>
      <c r="H117" s="388">
        <v>0</v>
      </c>
      <c r="I117" s="389">
        <v>0</v>
      </c>
      <c r="J117" s="390">
        <v>0</v>
      </c>
      <c r="K117" s="389">
        <v>0</v>
      </c>
      <c r="L117" s="391">
        <v>0</v>
      </c>
      <c r="M117" s="389">
        <v>0</v>
      </c>
      <c r="N117" s="390">
        <v>0</v>
      </c>
      <c r="O117" s="290"/>
    </row>
    <row r="118" spans="1:15">
      <c r="A118" s="289" t="s">
        <v>513</v>
      </c>
      <c r="B118" s="895"/>
      <c r="C118" s="385">
        <v>0</v>
      </c>
      <c r="D118" s="386">
        <v>0</v>
      </c>
      <c r="E118" s="387">
        <v>0</v>
      </c>
      <c r="F118" s="387">
        <v>0</v>
      </c>
      <c r="G118" s="387">
        <v>0</v>
      </c>
      <c r="H118" s="388">
        <v>0</v>
      </c>
      <c r="I118" s="389">
        <v>0</v>
      </c>
      <c r="J118" s="369">
        <v>0</v>
      </c>
      <c r="K118" s="389">
        <v>0</v>
      </c>
      <c r="L118" s="369">
        <v>0</v>
      </c>
      <c r="M118" s="389">
        <v>0</v>
      </c>
      <c r="N118" s="390">
        <v>0</v>
      </c>
      <c r="O118" s="291"/>
    </row>
    <row r="119" spans="1:15">
      <c r="A119" s="289" t="s">
        <v>514</v>
      </c>
      <c r="B119" s="895"/>
      <c r="C119" s="385">
        <v>15.177970999999999</v>
      </c>
      <c r="D119" s="386">
        <v>15.177823999999999</v>
      </c>
      <c r="E119" s="387">
        <v>0</v>
      </c>
      <c r="F119" s="387">
        <v>0</v>
      </c>
      <c r="G119" s="387">
        <v>15.177823999999999</v>
      </c>
      <c r="H119" s="388">
        <v>0</v>
      </c>
      <c r="I119" s="389">
        <v>0</v>
      </c>
      <c r="J119" s="390">
        <v>0</v>
      </c>
      <c r="K119" s="389">
        <v>0</v>
      </c>
      <c r="L119" s="391">
        <v>0</v>
      </c>
      <c r="M119" s="389">
        <v>0</v>
      </c>
      <c r="N119" s="390">
        <v>0</v>
      </c>
      <c r="O119" s="290"/>
    </row>
    <row r="120" spans="1:15">
      <c r="A120" s="289" t="s">
        <v>515</v>
      </c>
      <c r="B120" s="895"/>
      <c r="C120" s="385">
        <v>8.1959000000000004E-2</v>
      </c>
      <c r="D120" s="386">
        <v>8.1959000000000004E-2</v>
      </c>
      <c r="E120" s="387">
        <v>8.1959000000000004E-2</v>
      </c>
      <c r="F120" s="387">
        <v>0</v>
      </c>
      <c r="G120" s="387">
        <v>0</v>
      </c>
      <c r="H120" s="388">
        <v>0</v>
      </c>
      <c r="I120" s="389">
        <v>0</v>
      </c>
      <c r="J120" s="390">
        <v>0</v>
      </c>
      <c r="K120" s="389">
        <v>0</v>
      </c>
      <c r="L120" s="391">
        <v>0</v>
      </c>
      <c r="M120" s="389">
        <v>0</v>
      </c>
      <c r="N120" s="390">
        <v>0</v>
      </c>
      <c r="O120" s="290"/>
    </row>
    <row r="121" spans="1:15">
      <c r="A121" s="289" t="s">
        <v>516</v>
      </c>
      <c r="B121" s="895"/>
      <c r="C121" s="385">
        <v>805.20733199999995</v>
      </c>
      <c r="D121" s="386">
        <v>805.19164899999998</v>
      </c>
      <c r="E121" s="387">
        <v>3.7512999999999998E-2</v>
      </c>
      <c r="F121" s="387">
        <v>0</v>
      </c>
      <c r="G121" s="387">
        <v>282.554237</v>
      </c>
      <c r="H121" s="388">
        <v>522.59990000000005</v>
      </c>
      <c r="I121" s="389">
        <v>0</v>
      </c>
      <c r="J121" s="390">
        <v>0</v>
      </c>
      <c r="K121" s="389">
        <v>0</v>
      </c>
      <c r="L121" s="391">
        <v>0</v>
      </c>
      <c r="M121" s="389">
        <v>0</v>
      </c>
      <c r="N121" s="390">
        <v>0</v>
      </c>
      <c r="O121" s="290"/>
    </row>
    <row r="122" spans="1:15">
      <c r="A122" s="292" t="s">
        <v>517</v>
      </c>
      <c r="B122" s="895"/>
      <c r="C122" s="392">
        <v>39.573093999999998</v>
      </c>
      <c r="D122" s="393">
        <v>39.573093999999998</v>
      </c>
      <c r="E122" s="394">
        <v>39.573093999999998</v>
      </c>
      <c r="F122" s="394">
        <v>0</v>
      </c>
      <c r="G122" s="394">
        <v>0</v>
      </c>
      <c r="H122" s="395">
        <v>0</v>
      </c>
      <c r="I122" s="396">
        <v>0</v>
      </c>
      <c r="J122" s="397">
        <v>0</v>
      </c>
      <c r="K122" s="396">
        <v>0</v>
      </c>
      <c r="L122" s="398">
        <v>0</v>
      </c>
      <c r="M122" s="396">
        <v>0</v>
      </c>
      <c r="N122" s="397">
        <v>0</v>
      </c>
      <c r="O122" s="293"/>
    </row>
    <row r="123" spans="1:15" ht="12" thickBot="1">
      <c r="A123" s="294" t="s">
        <v>277</v>
      </c>
      <c r="B123" s="896"/>
      <c r="C123" s="295">
        <f t="shared" ref="C123:N123" ca="1" si="13">+C116+C117+C118+C119+C120+C121+C122</f>
        <v>861.81122099999993</v>
      </c>
      <c r="D123" s="296">
        <f ca="1">+D116+D117+D118+D119+D120+D121+D122</f>
        <v>861.795391</v>
      </c>
      <c r="E123" s="297">
        <f ca="1">+E116+E117+E118+E119+E120+E121+E122</f>
        <v>41.461604999999999</v>
      </c>
      <c r="F123" s="297">
        <f ca="1">+F116+F117+F118+F119+F120+F121+F122</f>
        <v>0</v>
      </c>
      <c r="G123" s="297">
        <f ca="1">+G116+G117+G118+G119+G120+G121+G122</f>
        <v>297.73206099999999</v>
      </c>
      <c r="H123" s="298">
        <f ca="1">+H116+H117+H118+H119+H120+H121+H122</f>
        <v>522.6017260000001</v>
      </c>
      <c r="I123" s="299">
        <f t="shared" ca="1" si="13"/>
        <v>0</v>
      </c>
      <c r="J123" s="297">
        <f t="shared" ca="1" si="13"/>
        <v>0</v>
      </c>
      <c r="K123" s="299">
        <f t="shared" ca="1" si="13"/>
        <v>0</v>
      </c>
      <c r="L123" s="298">
        <f t="shared" ca="1" si="13"/>
        <v>0</v>
      </c>
      <c r="M123" s="299">
        <f t="shared" ca="1" si="13"/>
        <v>0</v>
      </c>
      <c r="N123" s="297">
        <f t="shared" ca="1" si="13"/>
        <v>0</v>
      </c>
      <c r="O123" s="377">
        <v>1.831866</v>
      </c>
    </row>
    <row r="124" spans="1:15">
      <c r="A124" s="287" t="s">
        <v>510</v>
      </c>
      <c r="B124" s="894" t="s">
        <v>531</v>
      </c>
      <c r="C124" s="378">
        <v>4493.9142609999999</v>
      </c>
      <c r="D124" s="379">
        <v>4381.6389559999998</v>
      </c>
      <c r="E124" s="380">
        <v>2800.2649230000002</v>
      </c>
      <c r="F124" s="380">
        <v>0</v>
      </c>
      <c r="G124" s="380">
        <v>290.49190599999997</v>
      </c>
      <c r="H124" s="381">
        <v>1400.6105230000001</v>
      </c>
      <c r="I124" s="382">
        <v>0</v>
      </c>
      <c r="J124" s="383">
        <v>0</v>
      </c>
      <c r="K124" s="382">
        <v>0</v>
      </c>
      <c r="L124" s="384">
        <v>0</v>
      </c>
      <c r="M124" s="382">
        <v>4307.331709</v>
      </c>
      <c r="N124" s="383">
        <v>0.484713</v>
      </c>
      <c r="O124" s="300"/>
    </row>
    <row r="125" spans="1:15">
      <c r="A125" s="289" t="s">
        <v>512</v>
      </c>
      <c r="B125" s="895"/>
      <c r="C125" s="385">
        <v>8083.2571799999996</v>
      </c>
      <c r="D125" s="386">
        <v>7197.740033</v>
      </c>
      <c r="E125" s="387">
        <v>4054.0526220000002</v>
      </c>
      <c r="F125" s="387">
        <v>0</v>
      </c>
      <c r="G125" s="387">
        <v>3245.6093740000001</v>
      </c>
      <c r="H125" s="388">
        <v>755.93751399999996</v>
      </c>
      <c r="I125" s="389">
        <v>4.8296380000000001</v>
      </c>
      <c r="J125" s="390">
        <v>0</v>
      </c>
      <c r="K125" s="389">
        <v>0</v>
      </c>
      <c r="L125" s="391">
        <v>0</v>
      </c>
      <c r="M125" s="389">
        <v>596.32237799999996</v>
      </c>
      <c r="N125" s="390">
        <v>6.0815000000000001E-2</v>
      </c>
      <c r="O125" s="290"/>
    </row>
    <row r="126" spans="1:15">
      <c r="A126" s="289" t="s">
        <v>513</v>
      </c>
      <c r="B126" s="895"/>
      <c r="C126" s="385">
        <v>4272.1836739999999</v>
      </c>
      <c r="D126" s="386">
        <v>3400.8480749999999</v>
      </c>
      <c r="E126" s="387">
        <v>709.54362500000002</v>
      </c>
      <c r="F126" s="387">
        <v>0</v>
      </c>
      <c r="G126" s="387">
        <v>2539.9948909999998</v>
      </c>
      <c r="H126" s="388">
        <v>1020.6940520000001</v>
      </c>
      <c r="I126" s="389">
        <v>3.8025730000000002</v>
      </c>
      <c r="J126" s="369">
        <v>64.007002</v>
      </c>
      <c r="K126" s="389">
        <v>0</v>
      </c>
      <c r="L126" s="369">
        <v>0</v>
      </c>
      <c r="M126" s="389">
        <v>390.03432299999997</v>
      </c>
      <c r="N126" s="390">
        <v>4.3562999999999998E-2</v>
      </c>
      <c r="O126" s="291"/>
    </row>
    <row r="127" spans="1:15">
      <c r="A127" s="289" t="s">
        <v>514</v>
      </c>
      <c r="B127" s="895"/>
      <c r="C127" s="385">
        <v>5150.2692639999996</v>
      </c>
      <c r="D127" s="386">
        <v>4830.8520920000001</v>
      </c>
      <c r="E127" s="387">
        <v>713.64202699999998</v>
      </c>
      <c r="F127" s="387">
        <v>0</v>
      </c>
      <c r="G127" s="387">
        <v>3922.2609269999998</v>
      </c>
      <c r="H127" s="388">
        <v>511.92697900000002</v>
      </c>
      <c r="I127" s="389">
        <v>16.822396000000001</v>
      </c>
      <c r="J127" s="390">
        <v>110.293848</v>
      </c>
      <c r="K127" s="389">
        <v>1.0035000000000001E-2</v>
      </c>
      <c r="L127" s="391">
        <v>0.33340799999999998</v>
      </c>
      <c r="M127" s="389">
        <v>0.64608600000000005</v>
      </c>
      <c r="N127" s="390">
        <v>2.0799999999999999E-4</v>
      </c>
      <c r="O127" s="290"/>
    </row>
    <row r="128" spans="1:15">
      <c r="A128" s="289" t="s">
        <v>515</v>
      </c>
      <c r="B128" s="895"/>
      <c r="C128" s="385">
        <v>5789.1605</v>
      </c>
      <c r="D128" s="386">
        <v>5239.3944920000004</v>
      </c>
      <c r="E128" s="387">
        <v>533.92726200000004</v>
      </c>
      <c r="F128" s="387">
        <v>0</v>
      </c>
      <c r="G128" s="387">
        <v>4589.3662850000001</v>
      </c>
      <c r="H128" s="388">
        <v>655.91682100000003</v>
      </c>
      <c r="I128" s="389">
        <v>16.682144000000001</v>
      </c>
      <c r="J128" s="390">
        <v>110.426332</v>
      </c>
      <c r="K128" s="389">
        <v>4.9603109999999999</v>
      </c>
      <c r="L128" s="391">
        <v>6.4109999999999996</v>
      </c>
      <c r="M128" s="389">
        <v>11.018409999999999</v>
      </c>
      <c r="N128" s="390">
        <v>9.0620000000000006E-3</v>
      </c>
      <c r="O128" s="290"/>
    </row>
    <row r="129" spans="1:15">
      <c r="A129" s="289" t="s">
        <v>516</v>
      </c>
      <c r="B129" s="895"/>
      <c r="C129" s="385">
        <v>10292.997271</v>
      </c>
      <c r="D129" s="386">
        <v>10255.053642999999</v>
      </c>
      <c r="E129" s="387">
        <v>7.2819700000000003</v>
      </c>
      <c r="F129" s="387">
        <v>0</v>
      </c>
      <c r="G129" s="387">
        <v>5422.5494639999997</v>
      </c>
      <c r="H129" s="388">
        <v>4832.5041789999996</v>
      </c>
      <c r="I129" s="389">
        <v>7208.3657750000002</v>
      </c>
      <c r="J129" s="390">
        <v>6455.6553530000001</v>
      </c>
      <c r="K129" s="389">
        <v>6.043488</v>
      </c>
      <c r="L129" s="391">
        <v>14.585623</v>
      </c>
      <c r="M129" s="389">
        <v>620.773956</v>
      </c>
      <c r="N129" s="390">
        <v>0.84945800000000005</v>
      </c>
      <c r="O129" s="290"/>
    </row>
    <row r="130" spans="1:15">
      <c r="A130" s="292" t="s">
        <v>517</v>
      </c>
      <c r="B130" s="895"/>
      <c r="C130" s="392">
        <v>16360.214682</v>
      </c>
      <c r="D130" s="393">
        <v>15271.951471</v>
      </c>
      <c r="E130" s="394">
        <v>1427.0729550000001</v>
      </c>
      <c r="F130" s="394">
        <v>0</v>
      </c>
      <c r="G130" s="394">
        <v>3139.0904989999999</v>
      </c>
      <c r="H130" s="395">
        <v>11666.893104999999</v>
      </c>
      <c r="I130" s="396">
        <v>567.99475399999994</v>
      </c>
      <c r="J130" s="397">
        <v>6755.477054</v>
      </c>
      <c r="K130" s="396">
        <v>93.290943999999996</v>
      </c>
      <c r="L130" s="398">
        <v>1061.5855529999999</v>
      </c>
      <c r="M130" s="396">
        <v>408.98400299999997</v>
      </c>
      <c r="N130" s="397">
        <v>2.262982</v>
      </c>
      <c r="O130" s="293"/>
    </row>
    <row r="131" spans="1:15" ht="12" thickBot="1">
      <c r="A131" s="294" t="s">
        <v>277</v>
      </c>
      <c r="B131" s="896"/>
      <c r="C131" s="295">
        <f t="shared" ref="C131:N131" ca="1" si="14">+C124+C125+C126+C127+C128+C129+C130</f>
        <v>54441.996831999997</v>
      </c>
      <c r="D131" s="296">
        <f ca="1">+D124+D125+D126+D127+D128+D129+D130</f>
        <v>50577.478761999999</v>
      </c>
      <c r="E131" s="297">
        <f ca="1">+E124+E125+E126+E127+E128+E129+E130</f>
        <v>10245.785383999999</v>
      </c>
      <c r="F131" s="297">
        <f ca="1">+F124+F125+F126+F127+F128+F129+F130</f>
        <v>0</v>
      </c>
      <c r="G131" s="297">
        <f ca="1">+G124+G125+G126+G127+G128+G129+G130</f>
        <v>23149.363345999998</v>
      </c>
      <c r="H131" s="298">
        <f ca="1">+H124+H125+H126+H127+H128+H129+H130</f>
        <v>20844.483173000001</v>
      </c>
      <c r="I131" s="299">
        <f t="shared" ca="1" si="14"/>
        <v>7818.4972800000005</v>
      </c>
      <c r="J131" s="297">
        <f t="shared" ca="1" si="14"/>
        <v>13495.859589</v>
      </c>
      <c r="K131" s="299">
        <f t="shared" ca="1" si="14"/>
        <v>104.304778</v>
      </c>
      <c r="L131" s="298">
        <f t="shared" ca="1" si="14"/>
        <v>1082.9155839999999</v>
      </c>
      <c r="M131" s="299">
        <f t="shared" ca="1" si="14"/>
        <v>6335.1108649999987</v>
      </c>
      <c r="N131" s="297">
        <f t="shared" ca="1" si="14"/>
        <v>3.710801</v>
      </c>
      <c r="O131" s="377">
        <v>16708.050272</v>
      </c>
    </row>
    <row r="132" spans="1:15">
      <c r="A132" s="287" t="s">
        <v>510</v>
      </c>
      <c r="B132" s="894" t="s">
        <v>532</v>
      </c>
      <c r="C132" s="378">
        <v>0</v>
      </c>
      <c r="D132" s="379">
        <v>0</v>
      </c>
      <c r="E132" s="380">
        <v>0</v>
      </c>
      <c r="F132" s="380">
        <v>0</v>
      </c>
      <c r="G132" s="380">
        <v>0</v>
      </c>
      <c r="H132" s="381">
        <v>0</v>
      </c>
      <c r="I132" s="382">
        <v>0</v>
      </c>
      <c r="J132" s="383">
        <v>0</v>
      </c>
      <c r="K132" s="382">
        <v>0</v>
      </c>
      <c r="L132" s="384">
        <v>0</v>
      </c>
      <c r="M132" s="382">
        <v>0</v>
      </c>
      <c r="N132" s="383">
        <v>0</v>
      </c>
      <c r="O132" s="300"/>
    </row>
    <row r="133" spans="1:15">
      <c r="A133" s="289" t="s">
        <v>512</v>
      </c>
      <c r="B133" s="895"/>
      <c r="C133" s="385">
        <v>0</v>
      </c>
      <c r="D133" s="386">
        <v>0</v>
      </c>
      <c r="E133" s="387">
        <v>0</v>
      </c>
      <c r="F133" s="387">
        <v>0</v>
      </c>
      <c r="G133" s="387">
        <v>0</v>
      </c>
      <c r="H133" s="388">
        <v>0</v>
      </c>
      <c r="I133" s="389">
        <v>0</v>
      </c>
      <c r="J133" s="390">
        <v>0</v>
      </c>
      <c r="K133" s="389">
        <v>0</v>
      </c>
      <c r="L133" s="391">
        <v>0</v>
      </c>
      <c r="M133" s="389">
        <v>0</v>
      </c>
      <c r="N133" s="390">
        <v>0</v>
      </c>
      <c r="O133" s="290"/>
    </row>
    <row r="134" spans="1:15">
      <c r="A134" s="289" t="s">
        <v>513</v>
      </c>
      <c r="B134" s="895"/>
      <c r="C134" s="385">
        <v>8.4477440000000001</v>
      </c>
      <c r="D134" s="386">
        <v>8.4470259999999993</v>
      </c>
      <c r="E134" s="387">
        <v>0</v>
      </c>
      <c r="F134" s="387">
        <v>0</v>
      </c>
      <c r="G134" s="387">
        <v>8.4470259999999993</v>
      </c>
      <c r="H134" s="388">
        <v>0</v>
      </c>
      <c r="I134" s="389">
        <v>0</v>
      </c>
      <c r="J134" s="369">
        <v>0</v>
      </c>
      <c r="K134" s="389">
        <v>0</v>
      </c>
      <c r="L134" s="369">
        <v>0</v>
      </c>
      <c r="M134" s="389">
        <v>0</v>
      </c>
      <c r="N134" s="390">
        <v>0</v>
      </c>
      <c r="O134" s="291"/>
    </row>
    <row r="135" spans="1:15">
      <c r="A135" s="289" t="s">
        <v>514</v>
      </c>
      <c r="B135" s="895"/>
      <c r="C135" s="385">
        <v>0</v>
      </c>
      <c r="D135" s="386">
        <v>0</v>
      </c>
      <c r="E135" s="387">
        <v>0</v>
      </c>
      <c r="F135" s="387">
        <v>0</v>
      </c>
      <c r="G135" s="387">
        <v>0</v>
      </c>
      <c r="H135" s="388">
        <v>0</v>
      </c>
      <c r="I135" s="389">
        <v>0</v>
      </c>
      <c r="J135" s="390">
        <v>0</v>
      </c>
      <c r="K135" s="389">
        <v>0</v>
      </c>
      <c r="L135" s="391">
        <v>0</v>
      </c>
      <c r="M135" s="389">
        <v>0</v>
      </c>
      <c r="N135" s="390">
        <v>0</v>
      </c>
      <c r="O135" s="290"/>
    </row>
    <row r="136" spans="1:15">
      <c r="A136" s="289" t="s">
        <v>515</v>
      </c>
      <c r="B136" s="895"/>
      <c r="C136" s="385">
        <v>0</v>
      </c>
      <c r="D136" s="386">
        <v>0</v>
      </c>
      <c r="E136" s="387">
        <v>0</v>
      </c>
      <c r="F136" s="387">
        <v>0</v>
      </c>
      <c r="G136" s="387">
        <v>0</v>
      </c>
      <c r="H136" s="388">
        <v>0</v>
      </c>
      <c r="I136" s="389">
        <v>0</v>
      </c>
      <c r="J136" s="390">
        <v>0</v>
      </c>
      <c r="K136" s="389">
        <v>0</v>
      </c>
      <c r="L136" s="391">
        <v>0</v>
      </c>
      <c r="M136" s="389">
        <v>0</v>
      </c>
      <c r="N136" s="390">
        <v>0</v>
      </c>
      <c r="O136" s="290"/>
    </row>
    <row r="137" spans="1:15">
      <c r="A137" s="289" t="s">
        <v>516</v>
      </c>
      <c r="B137" s="895"/>
      <c r="C137" s="385">
        <v>36.282746000000003</v>
      </c>
      <c r="D137" s="386">
        <v>36.091802000000001</v>
      </c>
      <c r="E137" s="387">
        <v>0</v>
      </c>
      <c r="F137" s="387">
        <v>0</v>
      </c>
      <c r="G137" s="387">
        <v>0</v>
      </c>
      <c r="H137" s="388">
        <v>36.091802000000001</v>
      </c>
      <c r="I137" s="389">
        <v>0</v>
      </c>
      <c r="J137" s="390">
        <v>0</v>
      </c>
      <c r="K137" s="389">
        <v>0</v>
      </c>
      <c r="L137" s="391">
        <v>0</v>
      </c>
      <c r="M137" s="389">
        <v>120</v>
      </c>
      <c r="N137" s="390">
        <v>0.46984399999999998</v>
      </c>
      <c r="O137" s="290"/>
    </row>
    <row r="138" spans="1:15">
      <c r="A138" s="292" t="s">
        <v>517</v>
      </c>
      <c r="B138" s="895"/>
      <c r="C138" s="392">
        <v>0</v>
      </c>
      <c r="D138" s="393">
        <v>0</v>
      </c>
      <c r="E138" s="394">
        <v>0</v>
      </c>
      <c r="F138" s="394">
        <v>0</v>
      </c>
      <c r="G138" s="394">
        <v>0</v>
      </c>
      <c r="H138" s="395">
        <v>0</v>
      </c>
      <c r="I138" s="396">
        <v>0</v>
      </c>
      <c r="J138" s="397">
        <v>0</v>
      </c>
      <c r="K138" s="396">
        <v>0</v>
      </c>
      <c r="L138" s="398">
        <v>0</v>
      </c>
      <c r="M138" s="396">
        <v>0</v>
      </c>
      <c r="N138" s="397">
        <v>0</v>
      </c>
      <c r="O138" s="293"/>
    </row>
    <row r="139" spans="1:15" ht="12" thickBot="1">
      <c r="A139" s="294" t="s">
        <v>277</v>
      </c>
      <c r="B139" s="896"/>
      <c r="C139" s="295">
        <f t="shared" ref="C139:N139" ca="1" si="15">+C132+C133+C134+C135+C136+C137+C138</f>
        <v>44.730490000000003</v>
      </c>
      <c r="D139" s="296">
        <f ca="1">+D132+D133+D134+D135+D136+D137+D138</f>
        <v>44.538828000000002</v>
      </c>
      <c r="E139" s="297">
        <f ca="1">+E132+E133+E134+E135+E136+E137+E138</f>
        <v>0</v>
      </c>
      <c r="F139" s="297">
        <f ca="1">+F132+F133+F134+F135+F136+F137+F138</f>
        <v>0</v>
      </c>
      <c r="G139" s="297">
        <f ca="1">+G132+G133+G134+G135+G136+G137+G138</f>
        <v>8.4470259999999993</v>
      </c>
      <c r="H139" s="298">
        <f ca="1">+H132+H133+H134+H135+H136+H137+H138</f>
        <v>36.091802000000001</v>
      </c>
      <c r="I139" s="299">
        <f t="shared" ca="1" si="15"/>
        <v>0</v>
      </c>
      <c r="J139" s="297">
        <f t="shared" ca="1" si="15"/>
        <v>0</v>
      </c>
      <c r="K139" s="299">
        <f t="shared" ca="1" si="15"/>
        <v>0</v>
      </c>
      <c r="L139" s="298">
        <f t="shared" ca="1" si="15"/>
        <v>0</v>
      </c>
      <c r="M139" s="299">
        <f t="shared" ca="1" si="15"/>
        <v>120</v>
      </c>
      <c r="N139" s="297">
        <f t="shared" ca="1" si="15"/>
        <v>0.46984399999999998</v>
      </c>
      <c r="O139" s="377">
        <v>31.124390999999999</v>
      </c>
    </row>
    <row r="140" spans="1:15">
      <c r="A140" s="287" t="s">
        <v>510</v>
      </c>
      <c r="B140" s="894" t="s">
        <v>533</v>
      </c>
      <c r="C140" s="378">
        <v>0</v>
      </c>
      <c r="D140" s="379">
        <v>0</v>
      </c>
      <c r="E140" s="380">
        <v>0</v>
      </c>
      <c r="F140" s="380">
        <v>0</v>
      </c>
      <c r="G140" s="380">
        <v>0</v>
      </c>
      <c r="H140" s="381">
        <v>0</v>
      </c>
      <c r="I140" s="382">
        <v>0</v>
      </c>
      <c r="J140" s="383">
        <v>0</v>
      </c>
      <c r="K140" s="382">
        <v>0</v>
      </c>
      <c r="L140" s="384">
        <v>0</v>
      </c>
      <c r="M140" s="382">
        <v>0</v>
      </c>
      <c r="N140" s="383">
        <v>0</v>
      </c>
      <c r="O140" s="300"/>
    </row>
    <row r="141" spans="1:15">
      <c r="A141" s="289" t="s">
        <v>512</v>
      </c>
      <c r="B141" s="895"/>
      <c r="C141" s="385">
        <v>0</v>
      </c>
      <c r="D141" s="386">
        <v>0</v>
      </c>
      <c r="E141" s="387">
        <v>0</v>
      </c>
      <c r="F141" s="387">
        <v>0</v>
      </c>
      <c r="G141" s="387">
        <v>0</v>
      </c>
      <c r="H141" s="388">
        <v>0</v>
      </c>
      <c r="I141" s="389">
        <v>0</v>
      </c>
      <c r="J141" s="390">
        <v>0</v>
      </c>
      <c r="K141" s="389">
        <v>0</v>
      </c>
      <c r="L141" s="391">
        <v>0</v>
      </c>
      <c r="M141" s="389">
        <v>0</v>
      </c>
      <c r="N141" s="390">
        <v>0</v>
      </c>
      <c r="O141" s="290"/>
    </row>
    <row r="142" spans="1:15">
      <c r="A142" s="289" t="s">
        <v>513</v>
      </c>
      <c r="B142" s="895"/>
      <c r="C142" s="385">
        <v>4.750413</v>
      </c>
      <c r="D142" s="386">
        <v>4.7501530000000001</v>
      </c>
      <c r="E142" s="387">
        <v>0</v>
      </c>
      <c r="F142" s="387">
        <v>0</v>
      </c>
      <c r="G142" s="387">
        <v>4.7501530000000001</v>
      </c>
      <c r="H142" s="388">
        <v>0</v>
      </c>
      <c r="I142" s="389">
        <v>0</v>
      </c>
      <c r="J142" s="369">
        <v>0</v>
      </c>
      <c r="K142" s="389">
        <v>0</v>
      </c>
      <c r="L142" s="369">
        <v>0</v>
      </c>
      <c r="M142" s="389">
        <v>0</v>
      </c>
      <c r="N142" s="390">
        <v>0</v>
      </c>
      <c r="O142" s="291"/>
    </row>
    <row r="143" spans="1:15">
      <c r="A143" s="289" t="s">
        <v>514</v>
      </c>
      <c r="B143" s="895"/>
      <c r="C143" s="385">
        <v>0</v>
      </c>
      <c r="D143" s="386">
        <v>0</v>
      </c>
      <c r="E143" s="387">
        <v>0</v>
      </c>
      <c r="F143" s="387">
        <v>0</v>
      </c>
      <c r="G143" s="387">
        <v>0</v>
      </c>
      <c r="H143" s="388">
        <v>0</v>
      </c>
      <c r="I143" s="389">
        <v>0</v>
      </c>
      <c r="J143" s="390">
        <v>0</v>
      </c>
      <c r="K143" s="389">
        <v>0</v>
      </c>
      <c r="L143" s="391">
        <v>0</v>
      </c>
      <c r="M143" s="389">
        <v>0</v>
      </c>
      <c r="N143" s="390">
        <v>0</v>
      </c>
      <c r="O143" s="290"/>
    </row>
    <row r="144" spans="1:15">
      <c r="A144" s="289" t="s">
        <v>515</v>
      </c>
      <c r="B144" s="895"/>
      <c r="C144" s="385">
        <v>0</v>
      </c>
      <c r="D144" s="386">
        <v>0</v>
      </c>
      <c r="E144" s="387">
        <v>0</v>
      </c>
      <c r="F144" s="387">
        <v>0</v>
      </c>
      <c r="G144" s="387">
        <v>0</v>
      </c>
      <c r="H144" s="388">
        <v>0</v>
      </c>
      <c r="I144" s="389">
        <v>0</v>
      </c>
      <c r="J144" s="390">
        <v>0</v>
      </c>
      <c r="K144" s="389">
        <v>0</v>
      </c>
      <c r="L144" s="391">
        <v>0</v>
      </c>
      <c r="M144" s="389">
        <v>0</v>
      </c>
      <c r="N144" s="390">
        <v>0</v>
      </c>
      <c r="O144" s="290"/>
    </row>
    <row r="145" spans="1:15">
      <c r="A145" s="289" t="s">
        <v>516</v>
      </c>
      <c r="B145" s="895"/>
      <c r="C145" s="385">
        <v>0</v>
      </c>
      <c r="D145" s="386">
        <v>0</v>
      </c>
      <c r="E145" s="387">
        <v>0</v>
      </c>
      <c r="F145" s="387">
        <v>0</v>
      </c>
      <c r="G145" s="387">
        <v>0</v>
      </c>
      <c r="H145" s="388">
        <v>0</v>
      </c>
      <c r="I145" s="389">
        <v>0</v>
      </c>
      <c r="J145" s="390">
        <v>0</v>
      </c>
      <c r="K145" s="389">
        <v>0</v>
      </c>
      <c r="L145" s="391">
        <v>0</v>
      </c>
      <c r="M145" s="389">
        <v>0</v>
      </c>
      <c r="N145" s="390">
        <v>0</v>
      </c>
      <c r="O145" s="290"/>
    </row>
    <row r="146" spans="1:15">
      <c r="A146" s="292" t="s">
        <v>517</v>
      </c>
      <c r="B146" s="895"/>
      <c r="C146" s="392">
        <v>0</v>
      </c>
      <c r="D146" s="393">
        <v>0</v>
      </c>
      <c r="E146" s="394">
        <v>0</v>
      </c>
      <c r="F146" s="394">
        <v>0</v>
      </c>
      <c r="G146" s="394">
        <v>0</v>
      </c>
      <c r="H146" s="395">
        <v>0</v>
      </c>
      <c r="I146" s="396">
        <v>0</v>
      </c>
      <c r="J146" s="397">
        <v>0</v>
      </c>
      <c r="K146" s="396">
        <v>0</v>
      </c>
      <c r="L146" s="398">
        <v>0</v>
      </c>
      <c r="M146" s="396">
        <v>0</v>
      </c>
      <c r="N146" s="397">
        <v>0</v>
      </c>
      <c r="O146" s="293"/>
    </row>
    <row r="147" spans="1:15" ht="12" thickBot="1">
      <c r="A147" s="294" t="s">
        <v>277</v>
      </c>
      <c r="B147" s="896"/>
      <c r="C147" s="295">
        <f t="shared" ref="C147:N147" ca="1" si="16">+C140+C141+C142+C143+C144+C145+C146</f>
        <v>4.750413</v>
      </c>
      <c r="D147" s="296">
        <f ca="1">+D140+D141+D142+D143+D144+D145+D146</f>
        <v>4.7501530000000001</v>
      </c>
      <c r="E147" s="297">
        <f ca="1">+E140+E141+E142+E143+E144+E145+E146</f>
        <v>0</v>
      </c>
      <c r="F147" s="297">
        <f ca="1">+F140+F141+F142+F143+F144+F145+F146</f>
        <v>0</v>
      </c>
      <c r="G147" s="297">
        <f ca="1">+G140+G141+G142+G143+G144+G145+G146</f>
        <v>4.7501530000000001</v>
      </c>
      <c r="H147" s="298">
        <f ca="1">+H140+H141+H142+H143+H144+H145+H146</f>
        <v>0</v>
      </c>
      <c r="I147" s="299">
        <f t="shared" ca="1" si="16"/>
        <v>0</v>
      </c>
      <c r="J147" s="297">
        <f t="shared" ca="1" si="16"/>
        <v>0</v>
      </c>
      <c r="K147" s="299">
        <f t="shared" ca="1" si="16"/>
        <v>0</v>
      </c>
      <c r="L147" s="298">
        <f t="shared" ca="1" si="16"/>
        <v>0</v>
      </c>
      <c r="M147" s="299">
        <f t="shared" ca="1" si="16"/>
        <v>0</v>
      </c>
      <c r="N147" s="297">
        <f t="shared" ca="1" si="16"/>
        <v>0</v>
      </c>
      <c r="O147" s="377">
        <v>0.95003099999999996</v>
      </c>
    </row>
    <row r="148" spans="1:15">
      <c r="A148" s="287" t="s">
        <v>510</v>
      </c>
      <c r="B148" s="894" t="s">
        <v>534</v>
      </c>
      <c r="C148" s="378">
        <v>16.677268999999999</v>
      </c>
      <c r="D148" s="379">
        <v>16.677268999999999</v>
      </c>
      <c r="E148" s="380">
        <v>1.4008400000000001</v>
      </c>
      <c r="F148" s="380">
        <v>0</v>
      </c>
      <c r="G148" s="380">
        <v>15.276429</v>
      </c>
      <c r="H148" s="381">
        <v>0</v>
      </c>
      <c r="I148" s="382">
        <v>0</v>
      </c>
      <c r="J148" s="383">
        <v>0</v>
      </c>
      <c r="K148" s="382">
        <v>0</v>
      </c>
      <c r="L148" s="384">
        <v>0</v>
      </c>
      <c r="M148" s="382">
        <v>0</v>
      </c>
      <c r="N148" s="383">
        <v>0</v>
      </c>
      <c r="O148" s="300"/>
    </row>
    <row r="149" spans="1:15">
      <c r="A149" s="289" t="s">
        <v>512</v>
      </c>
      <c r="B149" s="895"/>
      <c r="C149" s="385">
        <v>0</v>
      </c>
      <c r="D149" s="386">
        <v>0</v>
      </c>
      <c r="E149" s="387">
        <v>0</v>
      </c>
      <c r="F149" s="387">
        <v>0</v>
      </c>
      <c r="G149" s="387">
        <v>0</v>
      </c>
      <c r="H149" s="388">
        <v>0</v>
      </c>
      <c r="I149" s="389">
        <v>0</v>
      </c>
      <c r="J149" s="390">
        <v>0</v>
      </c>
      <c r="K149" s="389">
        <v>0</v>
      </c>
      <c r="L149" s="391">
        <v>0</v>
      </c>
      <c r="M149" s="389">
        <v>0</v>
      </c>
      <c r="N149" s="390">
        <v>0</v>
      </c>
      <c r="O149" s="290"/>
    </row>
    <row r="150" spans="1:15">
      <c r="A150" s="289" t="s">
        <v>513</v>
      </c>
      <c r="B150" s="895"/>
      <c r="C150" s="385">
        <v>0</v>
      </c>
      <c r="D150" s="386">
        <v>0</v>
      </c>
      <c r="E150" s="387">
        <v>0</v>
      </c>
      <c r="F150" s="387">
        <v>0</v>
      </c>
      <c r="G150" s="387">
        <v>0</v>
      </c>
      <c r="H150" s="388">
        <v>0</v>
      </c>
      <c r="I150" s="389">
        <v>0</v>
      </c>
      <c r="J150" s="369">
        <v>0</v>
      </c>
      <c r="K150" s="389">
        <v>0</v>
      </c>
      <c r="L150" s="369">
        <v>0</v>
      </c>
      <c r="M150" s="389">
        <v>0</v>
      </c>
      <c r="N150" s="390">
        <v>0</v>
      </c>
      <c r="O150" s="291"/>
    </row>
    <row r="151" spans="1:15">
      <c r="A151" s="289" t="s">
        <v>514</v>
      </c>
      <c r="B151" s="895"/>
      <c r="C151" s="385">
        <v>0</v>
      </c>
      <c r="D151" s="386">
        <v>0</v>
      </c>
      <c r="E151" s="387">
        <v>0</v>
      </c>
      <c r="F151" s="387">
        <v>0</v>
      </c>
      <c r="G151" s="387">
        <v>0</v>
      </c>
      <c r="H151" s="388">
        <v>0</v>
      </c>
      <c r="I151" s="389">
        <v>0</v>
      </c>
      <c r="J151" s="390">
        <v>0</v>
      </c>
      <c r="K151" s="389">
        <v>0</v>
      </c>
      <c r="L151" s="391">
        <v>0</v>
      </c>
      <c r="M151" s="389">
        <v>0</v>
      </c>
      <c r="N151" s="390">
        <v>0</v>
      </c>
      <c r="O151" s="290"/>
    </row>
    <row r="152" spans="1:15">
      <c r="A152" s="289" t="s">
        <v>515</v>
      </c>
      <c r="B152" s="895"/>
      <c r="C152" s="385">
        <v>0</v>
      </c>
      <c r="D152" s="386">
        <v>0</v>
      </c>
      <c r="E152" s="387">
        <v>0</v>
      </c>
      <c r="F152" s="387">
        <v>0</v>
      </c>
      <c r="G152" s="387">
        <v>0</v>
      </c>
      <c r="H152" s="388">
        <v>0</v>
      </c>
      <c r="I152" s="389">
        <v>0</v>
      </c>
      <c r="J152" s="390">
        <v>0</v>
      </c>
      <c r="K152" s="389">
        <v>0</v>
      </c>
      <c r="L152" s="391">
        <v>0</v>
      </c>
      <c r="M152" s="389">
        <v>0</v>
      </c>
      <c r="N152" s="390">
        <v>0</v>
      </c>
      <c r="O152" s="290"/>
    </row>
    <row r="153" spans="1:15">
      <c r="A153" s="289" t="s">
        <v>516</v>
      </c>
      <c r="B153" s="895"/>
      <c r="C153" s="385">
        <v>105.992436</v>
      </c>
      <c r="D153" s="386">
        <v>105.99219600000001</v>
      </c>
      <c r="E153" s="387">
        <v>0</v>
      </c>
      <c r="F153" s="387">
        <v>0</v>
      </c>
      <c r="G153" s="387">
        <v>105.99219600000001</v>
      </c>
      <c r="H153" s="388">
        <v>0</v>
      </c>
      <c r="I153" s="389">
        <v>0</v>
      </c>
      <c r="J153" s="390">
        <v>0</v>
      </c>
      <c r="K153" s="389">
        <v>0</v>
      </c>
      <c r="L153" s="391">
        <v>0</v>
      </c>
      <c r="M153" s="389">
        <v>0</v>
      </c>
      <c r="N153" s="390">
        <v>0</v>
      </c>
      <c r="O153" s="290"/>
    </row>
    <row r="154" spans="1:15">
      <c r="A154" s="292" t="s">
        <v>517</v>
      </c>
      <c r="B154" s="895"/>
      <c r="C154" s="392">
        <v>0</v>
      </c>
      <c r="D154" s="393">
        <v>0</v>
      </c>
      <c r="E154" s="394">
        <v>0</v>
      </c>
      <c r="F154" s="394">
        <v>0</v>
      </c>
      <c r="G154" s="394">
        <v>0</v>
      </c>
      <c r="H154" s="395">
        <v>0</v>
      </c>
      <c r="I154" s="396">
        <v>0</v>
      </c>
      <c r="J154" s="397">
        <v>0</v>
      </c>
      <c r="K154" s="396">
        <v>0</v>
      </c>
      <c r="L154" s="398">
        <v>0</v>
      </c>
      <c r="M154" s="396">
        <v>28</v>
      </c>
      <c r="N154" s="397">
        <v>0</v>
      </c>
      <c r="O154" s="293"/>
    </row>
    <row r="155" spans="1:15" ht="12" thickBot="1">
      <c r="A155" s="294" t="s">
        <v>277</v>
      </c>
      <c r="B155" s="896"/>
      <c r="C155" s="295">
        <f t="shared" ref="C155:N155" ca="1" si="17">+C148+C149+C150+C151+C152+C153+C154</f>
        <v>122.66970499999999</v>
      </c>
      <c r="D155" s="296">
        <f ca="1">+D148+D149+D150+D151+D152+D153+D154</f>
        <v>122.669465</v>
      </c>
      <c r="E155" s="297">
        <f ca="1">+E148+E149+E150+E151+E152+E153+E154</f>
        <v>1.4008400000000001</v>
      </c>
      <c r="F155" s="297">
        <f ca="1">+F148+F149+F150+F151+F152+F153+F154</f>
        <v>0</v>
      </c>
      <c r="G155" s="297">
        <f ca="1">+G148+G149+G150+G151+G152+G153+G154</f>
        <v>121.26862500000001</v>
      </c>
      <c r="H155" s="298">
        <f ca="1">+H148+H149+H150+H151+H152+H153+H154</f>
        <v>0</v>
      </c>
      <c r="I155" s="299">
        <f t="shared" ca="1" si="17"/>
        <v>0</v>
      </c>
      <c r="J155" s="297">
        <f t="shared" ca="1" si="17"/>
        <v>0</v>
      </c>
      <c r="K155" s="299">
        <f t="shared" ca="1" si="17"/>
        <v>0</v>
      </c>
      <c r="L155" s="298">
        <f t="shared" ca="1" si="17"/>
        <v>0</v>
      </c>
      <c r="M155" s="299">
        <f t="shared" ca="1" si="17"/>
        <v>28</v>
      </c>
      <c r="N155" s="297">
        <f t="shared" ca="1" si="17"/>
        <v>0</v>
      </c>
      <c r="O155" s="377">
        <v>169.83032900000001</v>
      </c>
    </row>
    <row r="156" spans="1:15">
      <c r="A156" s="287" t="s">
        <v>510</v>
      </c>
      <c r="B156" s="894" t="s">
        <v>535</v>
      </c>
      <c r="C156" s="399">
        <v>0</v>
      </c>
      <c r="D156" s="400">
        <v>0</v>
      </c>
      <c r="E156" s="401">
        <v>0</v>
      </c>
      <c r="F156" s="401">
        <v>0</v>
      </c>
      <c r="G156" s="401">
        <v>0</v>
      </c>
      <c r="H156" s="402">
        <v>0</v>
      </c>
      <c r="I156" s="403">
        <v>0</v>
      </c>
      <c r="J156" s="404">
        <v>0</v>
      </c>
      <c r="K156" s="403">
        <v>0</v>
      </c>
      <c r="L156" s="405">
        <v>0</v>
      </c>
      <c r="M156" s="403">
        <v>0</v>
      </c>
      <c r="N156" s="404">
        <v>0</v>
      </c>
      <c r="O156" s="406"/>
    </row>
    <row r="157" spans="1:15">
      <c r="A157" s="289" t="s">
        <v>512</v>
      </c>
      <c r="B157" s="895"/>
      <c r="C157" s="407">
        <v>0</v>
      </c>
      <c r="D157" s="408">
        <v>0</v>
      </c>
      <c r="E157" s="409">
        <v>0</v>
      </c>
      <c r="F157" s="409">
        <v>0</v>
      </c>
      <c r="G157" s="409">
        <v>0</v>
      </c>
      <c r="H157" s="410">
        <v>0</v>
      </c>
      <c r="I157" s="411">
        <v>0</v>
      </c>
      <c r="J157" s="412">
        <v>0</v>
      </c>
      <c r="K157" s="411">
        <v>0</v>
      </c>
      <c r="L157" s="413">
        <v>0</v>
      </c>
      <c r="M157" s="411">
        <v>0</v>
      </c>
      <c r="N157" s="412">
        <v>0</v>
      </c>
      <c r="O157" s="414"/>
    </row>
    <row r="158" spans="1:15">
      <c r="A158" s="289" t="s">
        <v>513</v>
      </c>
      <c r="B158" s="895"/>
      <c r="C158" s="407">
        <v>0</v>
      </c>
      <c r="D158" s="408">
        <v>0</v>
      </c>
      <c r="E158" s="409">
        <v>0</v>
      </c>
      <c r="F158" s="409">
        <v>0</v>
      </c>
      <c r="G158" s="409">
        <v>0</v>
      </c>
      <c r="H158" s="410">
        <v>0</v>
      </c>
      <c r="I158" s="411">
        <v>0</v>
      </c>
      <c r="J158" s="415">
        <v>0</v>
      </c>
      <c r="K158" s="411">
        <v>0</v>
      </c>
      <c r="L158" s="415">
        <v>0</v>
      </c>
      <c r="M158" s="411">
        <v>0</v>
      </c>
      <c r="N158" s="412">
        <v>0</v>
      </c>
      <c r="O158" s="416"/>
    </row>
    <row r="159" spans="1:15">
      <c r="A159" s="289" t="s">
        <v>514</v>
      </c>
      <c r="B159" s="895"/>
      <c r="C159" s="407">
        <v>0</v>
      </c>
      <c r="D159" s="408">
        <v>0</v>
      </c>
      <c r="E159" s="409">
        <v>0</v>
      </c>
      <c r="F159" s="409">
        <v>0</v>
      </c>
      <c r="G159" s="409">
        <v>0</v>
      </c>
      <c r="H159" s="410">
        <v>0</v>
      </c>
      <c r="I159" s="411">
        <v>0</v>
      </c>
      <c r="J159" s="412">
        <v>0</v>
      </c>
      <c r="K159" s="411">
        <v>0</v>
      </c>
      <c r="L159" s="413">
        <v>0</v>
      </c>
      <c r="M159" s="411">
        <v>0</v>
      </c>
      <c r="N159" s="412">
        <v>0</v>
      </c>
      <c r="O159" s="414"/>
    </row>
    <row r="160" spans="1:15">
      <c r="A160" s="289" t="s">
        <v>515</v>
      </c>
      <c r="B160" s="895"/>
      <c r="C160" s="407">
        <v>0</v>
      </c>
      <c r="D160" s="408">
        <v>0</v>
      </c>
      <c r="E160" s="409">
        <v>0</v>
      </c>
      <c r="F160" s="409">
        <v>0</v>
      </c>
      <c r="G160" s="409">
        <v>0</v>
      </c>
      <c r="H160" s="410">
        <v>0</v>
      </c>
      <c r="I160" s="411">
        <v>0</v>
      </c>
      <c r="J160" s="412">
        <v>0</v>
      </c>
      <c r="K160" s="411">
        <v>0</v>
      </c>
      <c r="L160" s="413">
        <v>0</v>
      </c>
      <c r="M160" s="411">
        <v>0</v>
      </c>
      <c r="N160" s="412">
        <v>0</v>
      </c>
      <c r="O160" s="414"/>
    </row>
    <row r="161" spans="1:15">
      <c r="A161" s="289" t="s">
        <v>516</v>
      </c>
      <c r="B161" s="895"/>
      <c r="C161" s="407">
        <v>0</v>
      </c>
      <c r="D161" s="408">
        <v>0</v>
      </c>
      <c r="E161" s="409">
        <v>0</v>
      </c>
      <c r="F161" s="409">
        <v>0</v>
      </c>
      <c r="G161" s="409">
        <v>0</v>
      </c>
      <c r="H161" s="410">
        <v>0</v>
      </c>
      <c r="I161" s="411">
        <v>0</v>
      </c>
      <c r="J161" s="412">
        <v>0</v>
      </c>
      <c r="K161" s="411">
        <v>0</v>
      </c>
      <c r="L161" s="413">
        <v>0</v>
      </c>
      <c r="M161" s="411">
        <v>0</v>
      </c>
      <c r="N161" s="412">
        <v>0</v>
      </c>
      <c r="O161" s="414"/>
    </row>
    <row r="162" spans="1:15">
      <c r="A162" s="292" t="s">
        <v>517</v>
      </c>
      <c r="B162" s="895"/>
      <c r="C162" s="417">
        <v>0</v>
      </c>
      <c r="D162" s="418">
        <v>0</v>
      </c>
      <c r="E162" s="419">
        <v>0</v>
      </c>
      <c r="F162" s="419">
        <v>0</v>
      </c>
      <c r="G162" s="419">
        <v>0</v>
      </c>
      <c r="H162" s="420">
        <v>0</v>
      </c>
      <c r="I162" s="421">
        <v>0</v>
      </c>
      <c r="J162" s="422">
        <v>0</v>
      </c>
      <c r="K162" s="421">
        <v>0</v>
      </c>
      <c r="L162" s="423">
        <v>0</v>
      </c>
      <c r="M162" s="421">
        <v>0</v>
      </c>
      <c r="N162" s="422">
        <v>0</v>
      </c>
      <c r="O162" s="424"/>
    </row>
    <row r="163" spans="1:15" ht="12" thickBot="1">
      <c r="A163" s="294" t="s">
        <v>277</v>
      </c>
      <c r="B163" s="896"/>
      <c r="C163" s="425">
        <f t="shared" ref="C163:N163" ca="1" si="18">+C156+C157+C158+C159+C160+C161+C162</f>
        <v>0</v>
      </c>
      <c r="D163" s="426">
        <f ca="1">+D156+D157+D158+D159+D160+D161+D162</f>
        <v>0</v>
      </c>
      <c r="E163" s="427">
        <f ca="1">+E156+E157+E158+E159+E160+E161+E162</f>
        <v>0</v>
      </c>
      <c r="F163" s="427">
        <f ca="1">+F156+F157+F158+F159+F160+F161+F162</f>
        <v>0</v>
      </c>
      <c r="G163" s="427">
        <f ca="1">+G156+G157+G158+G159+G160+G161+G162</f>
        <v>0</v>
      </c>
      <c r="H163" s="428">
        <f ca="1">+H156+H157+H158+H159+H160+H161+H162</f>
        <v>0</v>
      </c>
      <c r="I163" s="429">
        <f t="shared" ca="1" si="18"/>
        <v>0</v>
      </c>
      <c r="J163" s="427">
        <f t="shared" ca="1" si="18"/>
        <v>0</v>
      </c>
      <c r="K163" s="429">
        <f t="shared" ca="1" si="18"/>
        <v>0</v>
      </c>
      <c r="L163" s="428">
        <f t="shared" ca="1" si="18"/>
        <v>0</v>
      </c>
      <c r="M163" s="429">
        <f t="shared" ca="1" si="18"/>
        <v>0</v>
      </c>
      <c r="N163" s="427">
        <f t="shared" ca="1" si="18"/>
        <v>0</v>
      </c>
      <c r="O163" s="430">
        <v>0</v>
      </c>
    </row>
    <row r="164" spans="1:15">
      <c r="A164" s="287" t="s">
        <v>510</v>
      </c>
      <c r="B164" s="894" t="s">
        <v>536</v>
      </c>
      <c r="C164" s="378">
        <v>0</v>
      </c>
      <c r="D164" s="379">
        <v>0</v>
      </c>
      <c r="E164" s="380">
        <v>0</v>
      </c>
      <c r="F164" s="380">
        <v>0</v>
      </c>
      <c r="G164" s="380">
        <v>0</v>
      </c>
      <c r="H164" s="381">
        <v>0</v>
      </c>
      <c r="I164" s="382">
        <v>0</v>
      </c>
      <c r="J164" s="383">
        <v>0</v>
      </c>
      <c r="K164" s="382">
        <v>0</v>
      </c>
      <c r="L164" s="384">
        <v>0</v>
      </c>
      <c r="M164" s="382">
        <v>0</v>
      </c>
      <c r="N164" s="383">
        <v>0</v>
      </c>
      <c r="O164" s="300"/>
    </row>
    <row r="165" spans="1:15">
      <c r="A165" s="289" t="s">
        <v>512</v>
      </c>
      <c r="B165" s="895"/>
      <c r="C165" s="385">
        <v>7.3499999999999998E-4</v>
      </c>
      <c r="D165" s="386">
        <v>7.3499999999999998E-4</v>
      </c>
      <c r="E165" s="387">
        <v>7.3499999999999998E-4</v>
      </c>
      <c r="F165" s="387">
        <v>0</v>
      </c>
      <c r="G165" s="387">
        <v>0</v>
      </c>
      <c r="H165" s="388">
        <v>0</v>
      </c>
      <c r="I165" s="389">
        <v>0</v>
      </c>
      <c r="J165" s="390">
        <v>0</v>
      </c>
      <c r="K165" s="389">
        <v>0</v>
      </c>
      <c r="L165" s="391">
        <v>0</v>
      </c>
      <c r="M165" s="389">
        <v>0</v>
      </c>
      <c r="N165" s="390">
        <v>0</v>
      </c>
      <c r="O165" s="290"/>
    </row>
    <row r="166" spans="1:15">
      <c r="A166" s="289" t="s">
        <v>513</v>
      </c>
      <c r="B166" s="895"/>
      <c r="C166" s="385">
        <v>0</v>
      </c>
      <c r="D166" s="386">
        <v>0</v>
      </c>
      <c r="E166" s="387">
        <v>0</v>
      </c>
      <c r="F166" s="387">
        <v>0</v>
      </c>
      <c r="G166" s="387">
        <v>0</v>
      </c>
      <c r="H166" s="388">
        <v>0</v>
      </c>
      <c r="I166" s="389">
        <v>0</v>
      </c>
      <c r="J166" s="369">
        <v>0</v>
      </c>
      <c r="K166" s="389">
        <v>0</v>
      </c>
      <c r="L166" s="369">
        <v>0</v>
      </c>
      <c r="M166" s="389">
        <v>0</v>
      </c>
      <c r="N166" s="390">
        <v>0</v>
      </c>
      <c r="O166" s="291"/>
    </row>
    <row r="167" spans="1:15">
      <c r="A167" s="289" t="s">
        <v>514</v>
      </c>
      <c r="B167" s="895"/>
      <c r="C167" s="385">
        <v>2.9719999999999998E-3</v>
      </c>
      <c r="D167" s="386">
        <v>2.9719999999999998E-3</v>
      </c>
      <c r="E167" s="387">
        <v>2.9719999999999998E-3</v>
      </c>
      <c r="F167" s="387">
        <v>0</v>
      </c>
      <c r="G167" s="387">
        <v>0</v>
      </c>
      <c r="H167" s="388">
        <v>0</v>
      </c>
      <c r="I167" s="389">
        <v>0</v>
      </c>
      <c r="J167" s="390">
        <v>0</v>
      </c>
      <c r="K167" s="389">
        <v>0</v>
      </c>
      <c r="L167" s="391">
        <v>0</v>
      </c>
      <c r="M167" s="389">
        <v>0</v>
      </c>
      <c r="N167" s="390">
        <v>0</v>
      </c>
      <c r="O167" s="290"/>
    </row>
    <row r="168" spans="1:15">
      <c r="A168" s="289" t="s">
        <v>515</v>
      </c>
      <c r="B168" s="895"/>
      <c r="C168" s="385">
        <v>8.2081529999999994</v>
      </c>
      <c r="D168" s="386">
        <v>8.2081529999999994</v>
      </c>
      <c r="E168" s="387">
        <v>8.2081529999999994</v>
      </c>
      <c r="F168" s="387">
        <v>0</v>
      </c>
      <c r="G168" s="387">
        <v>0</v>
      </c>
      <c r="H168" s="388">
        <v>0</v>
      </c>
      <c r="I168" s="389">
        <v>0</v>
      </c>
      <c r="J168" s="390">
        <v>0</v>
      </c>
      <c r="K168" s="389">
        <v>0</v>
      </c>
      <c r="L168" s="391">
        <v>0</v>
      </c>
      <c r="M168" s="389">
        <v>0</v>
      </c>
      <c r="N168" s="390">
        <v>0</v>
      </c>
      <c r="O168" s="290"/>
    </row>
    <row r="169" spans="1:15">
      <c r="A169" s="289" t="s">
        <v>516</v>
      </c>
      <c r="B169" s="895"/>
      <c r="C169" s="385">
        <v>624.96186</v>
      </c>
      <c r="D169" s="386">
        <v>624.95790699999998</v>
      </c>
      <c r="E169" s="387">
        <v>59.180864</v>
      </c>
      <c r="F169" s="387">
        <v>0</v>
      </c>
      <c r="G169" s="387">
        <v>312.43830100000002</v>
      </c>
      <c r="H169" s="388">
        <v>253.338742</v>
      </c>
      <c r="I169" s="389">
        <v>0</v>
      </c>
      <c r="J169" s="390">
        <v>0</v>
      </c>
      <c r="K169" s="389">
        <v>0</v>
      </c>
      <c r="L169" s="391">
        <v>0</v>
      </c>
      <c r="M169" s="389">
        <v>0</v>
      </c>
      <c r="N169" s="390">
        <v>0</v>
      </c>
      <c r="O169" s="290"/>
    </row>
    <row r="170" spans="1:15">
      <c r="A170" s="292" t="s">
        <v>517</v>
      </c>
      <c r="B170" s="895"/>
      <c r="C170" s="392">
        <v>58.553707000000003</v>
      </c>
      <c r="D170" s="393">
        <v>58.553707000000003</v>
      </c>
      <c r="E170" s="394">
        <v>58.553707000000003</v>
      </c>
      <c r="F170" s="394">
        <v>0</v>
      </c>
      <c r="G170" s="394">
        <v>0</v>
      </c>
      <c r="H170" s="395">
        <v>0</v>
      </c>
      <c r="I170" s="396">
        <v>0</v>
      </c>
      <c r="J170" s="397">
        <v>0</v>
      </c>
      <c r="K170" s="396">
        <v>0</v>
      </c>
      <c r="L170" s="398">
        <v>0</v>
      </c>
      <c r="M170" s="396">
        <v>0</v>
      </c>
      <c r="N170" s="397">
        <v>0</v>
      </c>
      <c r="O170" s="293"/>
    </row>
    <row r="171" spans="1:15" ht="12" thickBot="1">
      <c r="A171" s="294" t="s">
        <v>277</v>
      </c>
      <c r="B171" s="896"/>
      <c r="C171" s="295">
        <f t="shared" ref="C171:N171" ca="1" si="19">+C164+C165+C166+C167+C168+C169+C170</f>
        <v>691.72742700000003</v>
      </c>
      <c r="D171" s="296">
        <f ca="1">+D164+D165+D166+D167+D168+D169+D170</f>
        <v>691.72347400000001</v>
      </c>
      <c r="E171" s="297">
        <f ca="1">+E164+E165+E166+E167+E168+E169+E170</f>
        <v>125.946431</v>
      </c>
      <c r="F171" s="297">
        <f ca="1">+F164+F165+F166+F167+F168+F169+F170</f>
        <v>0</v>
      </c>
      <c r="G171" s="297">
        <f ca="1">+G164+G165+G166+G167+G168+G169+G170</f>
        <v>312.43830100000002</v>
      </c>
      <c r="H171" s="298">
        <f ca="1">+H164+H165+H166+H167+H168+H169+H170</f>
        <v>253.338742</v>
      </c>
      <c r="I171" s="299">
        <f t="shared" ca="1" si="19"/>
        <v>0</v>
      </c>
      <c r="J171" s="297">
        <f t="shared" ca="1" si="19"/>
        <v>0</v>
      </c>
      <c r="K171" s="299">
        <f t="shared" ca="1" si="19"/>
        <v>0</v>
      </c>
      <c r="L171" s="298">
        <f t="shared" ca="1" si="19"/>
        <v>0</v>
      </c>
      <c r="M171" s="299">
        <f t="shared" ca="1" si="19"/>
        <v>0</v>
      </c>
      <c r="N171" s="297">
        <f t="shared" ca="1" si="19"/>
        <v>0</v>
      </c>
      <c r="O171" s="377">
        <v>0</v>
      </c>
    </row>
    <row r="172" spans="1:15">
      <c r="A172" s="287" t="s">
        <v>510</v>
      </c>
      <c r="B172" s="894" t="s">
        <v>537</v>
      </c>
      <c r="C172" s="378">
        <v>0</v>
      </c>
      <c r="D172" s="379">
        <v>0</v>
      </c>
      <c r="E172" s="380">
        <v>0</v>
      </c>
      <c r="F172" s="380">
        <v>0</v>
      </c>
      <c r="G172" s="380">
        <v>0</v>
      </c>
      <c r="H172" s="381">
        <v>0</v>
      </c>
      <c r="I172" s="382">
        <v>0</v>
      </c>
      <c r="J172" s="383">
        <v>0</v>
      </c>
      <c r="K172" s="382">
        <v>0</v>
      </c>
      <c r="L172" s="384">
        <v>0</v>
      </c>
      <c r="M172" s="382">
        <v>0</v>
      </c>
      <c r="N172" s="383">
        <v>0</v>
      </c>
      <c r="O172" s="300"/>
    </row>
    <row r="173" spans="1:15">
      <c r="A173" s="289" t="s">
        <v>512</v>
      </c>
      <c r="B173" s="895"/>
      <c r="C173" s="385">
        <v>0</v>
      </c>
      <c r="D173" s="386">
        <v>0</v>
      </c>
      <c r="E173" s="387">
        <v>0</v>
      </c>
      <c r="F173" s="387">
        <v>0</v>
      </c>
      <c r="G173" s="387">
        <v>0</v>
      </c>
      <c r="H173" s="388">
        <v>0</v>
      </c>
      <c r="I173" s="389">
        <v>0</v>
      </c>
      <c r="J173" s="390">
        <v>0</v>
      </c>
      <c r="K173" s="389">
        <v>0</v>
      </c>
      <c r="L173" s="391">
        <v>0</v>
      </c>
      <c r="M173" s="389">
        <v>0</v>
      </c>
      <c r="N173" s="390">
        <v>0</v>
      </c>
      <c r="O173" s="290"/>
    </row>
    <row r="174" spans="1:15">
      <c r="A174" s="289" t="s">
        <v>513</v>
      </c>
      <c r="B174" s="895"/>
      <c r="C174" s="385">
        <v>0</v>
      </c>
      <c r="D174" s="386">
        <v>0</v>
      </c>
      <c r="E174" s="387">
        <v>0</v>
      </c>
      <c r="F174" s="387">
        <v>0</v>
      </c>
      <c r="G174" s="387">
        <v>0</v>
      </c>
      <c r="H174" s="388">
        <v>0</v>
      </c>
      <c r="I174" s="389">
        <v>0</v>
      </c>
      <c r="J174" s="369">
        <v>0</v>
      </c>
      <c r="K174" s="389">
        <v>0</v>
      </c>
      <c r="L174" s="369">
        <v>0</v>
      </c>
      <c r="M174" s="389">
        <v>0</v>
      </c>
      <c r="N174" s="390">
        <v>0</v>
      </c>
      <c r="O174" s="291"/>
    </row>
    <row r="175" spans="1:15">
      <c r="A175" s="289" t="s">
        <v>514</v>
      </c>
      <c r="B175" s="895"/>
      <c r="C175" s="385">
        <v>0</v>
      </c>
      <c r="D175" s="386">
        <v>0</v>
      </c>
      <c r="E175" s="387">
        <v>0</v>
      </c>
      <c r="F175" s="387">
        <v>0</v>
      </c>
      <c r="G175" s="387">
        <v>0</v>
      </c>
      <c r="H175" s="388">
        <v>0</v>
      </c>
      <c r="I175" s="389">
        <v>0</v>
      </c>
      <c r="J175" s="390">
        <v>0</v>
      </c>
      <c r="K175" s="389">
        <v>0</v>
      </c>
      <c r="L175" s="391">
        <v>0</v>
      </c>
      <c r="M175" s="389">
        <v>0</v>
      </c>
      <c r="N175" s="390">
        <v>0</v>
      </c>
      <c r="O175" s="290"/>
    </row>
    <row r="176" spans="1:15">
      <c r="A176" s="289" t="s">
        <v>515</v>
      </c>
      <c r="B176" s="895"/>
      <c r="C176" s="385">
        <v>30.578921000000001</v>
      </c>
      <c r="D176" s="386">
        <v>30.576796000000002</v>
      </c>
      <c r="E176" s="387">
        <v>0</v>
      </c>
      <c r="F176" s="387">
        <v>0</v>
      </c>
      <c r="G176" s="387">
        <v>18.502770999999999</v>
      </c>
      <c r="H176" s="388">
        <v>12.074025000000001</v>
      </c>
      <c r="I176" s="389">
        <v>0</v>
      </c>
      <c r="J176" s="390">
        <v>0</v>
      </c>
      <c r="K176" s="389">
        <v>0</v>
      </c>
      <c r="L176" s="391">
        <v>0</v>
      </c>
      <c r="M176" s="389">
        <v>0</v>
      </c>
      <c r="N176" s="390">
        <v>0</v>
      </c>
      <c r="O176" s="290"/>
    </row>
    <row r="177" spans="1:15">
      <c r="A177" s="289" t="s">
        <v>516</v>
      </c>
      <c r="B177" s="895"/>
      <c r="C177" s="385">
        <v>30.757587000000001</v>
      </c>
      <c r="D177" s="386">
        <v>30.753905</v>
      </c>
      <c r="E177" s="387">
        <v>0</v>
      </c>
      <c r="F177" s="387">
        <v>0</v>
      </c>
      <c r="G177" s="387">
        <v>0</v>
      </c>
      <c r="H177" s="388">
        <v>30.753905</v>
      </c>
      <c r="I177" s="389">
        <v>0</v>
      </c>
      <c r="J177" s="390">
        <v>0</v>
      </c>
      <c r="K177" s="389">
        <v>0</v>
      </c>
      <c r="L177" s="391">
        <v>0</v>
      </c>
      <c r="M177" s="389">
        <v>0</v>
      </c>
      <c r="N177" s="390">
        <v>0</v>
      </c>
      <c r="O177" s="290"/>
    </row>
    <row r="178" spans="1:15">
      <c r="A178" s="292" t="s">
        <v>517</v>
      </c>
      <c r="B178" s="895"/>
      <c r="C178" s="392">
        <v>17.543057999999998</v>
      </c>
      <c r="D178" s="393">
        <v>17.541923000000001</v>
      </c>
      <c r="E178" s="394">
        <v>0</v>
      </c>
      <c r="F178" s="394">
        <v>0</v>
      </c>
      <c r="G178" s="394">
        <v>17.541923000000001</v>
      </c>
      <c r="H178" s="395">
        <v>0</v>
      </c>
      <c r="I178" s="396">
        <v>0</v>
      </c>
      <c r="J178" s="397">
        <v>0</v>
      </c>
      <c r="K178" s="396">
        <v>0</v>
      </c>
      <c r="L178" s="398">
        <v>0</v>
      </c>
      <c r="M178" s="396">
        <v>0</v>
      </c>
      <c r="N178" s="397">
        <v>0</v>
      </c>
      <c r="O178" s="293"/>
    </row>
    <row r="179" spans="1:15" ht="12" thickBot="1">
      <c r="A179" s="294" t="s">
        <v>277</v>
      </c>
      <c r="B179" s="896"/>
      <c r="C179" s="295">
        <f t="shared" ref="C179:N179" ca="1" si="20">+C172+C173+C174+C175+C176+C177+C178</f>
        <v>78.879565999999997</v>
      </c>
      <c r="D179" s="296">
        <f ca="1">+D172+D173+D174+D175+D176+D177+D178</f>
        <v>78.872624000000002</v>
      </c>
      <c r="E179" s="297">
        <f ca="1">+E172+E173+E174+E175+E176+E177+E178</f>
        <v>0</v>
      </c>
      <c r="F179" s="297">
        <f ca="1">+F172+F173+F174+F175+F176+F177+F178</f>
        <v>0</v>
      </c>
      <c r="G179" s="297">
        <f ca="1">+G172+G173+G174+G175+G176+G177+G178</f>
        <v>36.044694</v>
      </c>
      <c r="H179" s="298">
        <f ca="1">+H172+H173+H174+H175+H176+H177+H178</f>
        <v>42.827930000000002</v>
      </c>
      <c r="I179" s="299">
        <f t="shared" ca="1" si="20"/>
        <v>0</v>
      </c>
      <c r="J179" s="297">
        <f t="shared" ca="1" si="20"/>
        <v>0</v>
      </c>
      <c r="K179" s="299">
        <f t="shared" ca="1" si="20"/>
        <v>0</v>
      </c>
      <c r="L179" s="298">
        <f t="shared" ca="1" si="20"/>
        <v>0</v>
      </c>
      <c r="M179" s="299">
        <f t="shared" ca="1" si="20"/>
        <v>0</v>
      </c>
      <c r="N179" s="297">
        <f t="shared" ca="1" si="20"/>
        <v>0</v>
      </c>
      <c r="O179" s="377">
        <v>14.020332</v>
      </c>
    </row>
    <row r="180" spans="1:15">
      <c r="A180" s="287" t="s">
        <v>510</v>
      </c>
      <c r="B180" s="894" t="s">
        <v>538</v>
      </c>
      <c r="C180" s="378">
        <v>0</v>
      </c>
      <c r="D180" s="379">
        <v>0</v>
      </c>
      <c r="E180" s="380">
        <v>0</v>
      </c>
      <c r="F180" s="380">
        <v>0</v>
      </c>
      <c r="G180" s="380">
        <v>0</v>
      </c>
      <c r="H180" s="381">
        <v>0</v>
      </c>
      <c r="I180" s="382">
        <v>0</v>
      </c>
      <c r="J180" s="383">
        <v>0</v>
      </c>
      <c r="K180" s="382">
        <v>0</v>
      </c>
      <c r="L180" s="384">
        <v>0</v>
      </c>
      <c r="M180" s="382">
        <v>0</v>
      </c>
      <c r="N180" s="383">
        <v>0</v>
      </c>
      <c r="O180" s="300"/>
    </row>
    <row r="181" spans="1:15">
      <c r="A181" s="289" t="s">
        <v>512</v>
      </c>
      <c r="B181" s="895"/>
      <c r="C181" s="385">
        <v>2.2678E-2</v>
      </c>
      <c r="D181" s="386">
        <v>2.2678E-2</v>
      </c>
      <c r="E181" s="387">
        <v>2.2678E-2</v>
      </c>
      <c r="F181" s="387">
        <v>0</v>
      </c>
      <c r="G181" s="387">
        <v>0</v>
      </c>
      <c r="H181" s="388">
        <v>0</v>
      </c>
      <c r="I181" s="389">
        <v>0</v>
      </c>
      <c r="J181" s="390">
        <v>0</v>
      </c>
      <c r="K181" s="389">
        <v>0</v>
      </c>
      <c r="L181" s="391">
        <v>0</v>
      </c>
      <c r="M181" s="389">
        <v>0</v>
      </c>
      <c r="N181" s="390">
        <v>0</v>
      </c>
      <c r="O181" s="290"/>
    </row>
    <row r="182" spans="1:15">
      <c r="A182" s="289" t="s">
        <v>513</v>
      </c>
      <c r="B182" s="895"/>
      <c r="C182" s="385">
        <v>7.9173999999999994E-2</v>
      </c>
      <c r="D182" s="386">
        <v>7.9173999999999994E-2</v>
      </c>
      <c r="E182" s="387">
        <v>7.9173999999999994E-2</v>
      </c>
      <c r="F182" s="387">
        <v>0</v>
      </c>
      <c r="G182" s="387">
        <v>0</v>
      </c>
      <c r="H182" s="388">
        <v>0</v>
      </c>
      <c r="I182" s="389">
        <v>0</v>
      </c>
      <c r="J182" s="369">
        <v>0</v>
      </c>
      <c r="K182" s="389">
        <v>0</v>
      </c>
      <c r="L182" s="369">
        <v>0</v>
      </c>
      <c r="M182" s="389">
        <v>0</v>
      </c>
      <c r="N182" s="390">
        <v>0</v>
      </c>
      <c r="O182" s="291"/>
    </row>
    <row r="183" spans="1:15">
      <c r="A183" s="289" t="s">
        <v>514</v>
      </c>
      <c r="B183" s="895"/>
      <c r="C183" s="385">
        <v>0</v>
      </c>
      <c r="D183" s="386">
        <v>0</v>
      </c>
      <c r="E183" s="387">
        <v>0</v>
      </c>
      <c r="F183" s="387">
        <v>0</v>
      </c>
      <c r="G183" s="387">
        <v>0</v>
      </c>
      <c r="H183" s="388">
        <v>0</v>
      </c>
      <c r="I183" s="389">
        <v>0</v>
      </c>
      <c r="J183" s="390">
        <v>0</v>
      </c>
      <c r="K183" s="389">
        <v>0</v>
      </c>
      <c r="L183" s="391">
        <v>0</v>
      </c>
      <c r="M183" s="389">
        <v>0</v>
      </c>
      <c r="N183" s="390">
        <v>0</v>
      </c>
      <c r="O183" s="290"/>
    </row>
    <row r="184" spans="1:15">
      <c r="A184" s="289" t="s">
        <v>515</v>
      </c>
      <c r="B184" s="895"/>
      <c r="C184" s="385">
        <v>1.1571E-2</v>
      </c>
      <c r="D184" s="386">
        <v>1.1571E-2</v>
      </c>
      <c r="E184" s="387">
        <v>1.1571E-2</v>
      </c>
      <c r="F184" s="387">
        <v>0</v>
      </c>
      <c r="G184" s="387">
        <v>0</v>
      </c>
      <c r="H184" s="388">
        <v>0</v>
      </c>
      <c r="I184" s="389">
        <v>0</v>
      </c>
      <c r="J184" s="390">
        <v>0</v>
      </c>
      <c r="K184" s="389">
        <v>0</v>
      </c>
      <c r="L184" s="391">
        <v>0</v>
      </c>
      <c r="M184" s="389">
        <v>0</v>
      </c>
      <c r="N184" s="390">
        <v>0</v>
      </c>
      <c r="O184" s="290"/>
    </row>
    <row r="185" spans="1:15">
      <c r="A185" s="289" t="s">
        <v>516</v>
      </c>
      <c r="B185" s="895"/>
      <c r="C185" s="385">
        <v>728.54590599999995</v>
      </c>
      <c r="D185" s="386">
        <v>728.42114400000003</v>
      </c>
      <c r="E185" s="387">
        <v>0.47552</v>
      </c>
      <c r="F185" s="387">
        <v>0</v>
      </c>
      <c r="G185" s="387">
        <v>346.40278699999999</v>
      </c>
      <c r="H185" s="388">
        <v>381.54283700000002</v>
      </c>
      <c r="I185" s="389">
        <v>0</v>
      </c>
      <c r="J185" s="390">
        <v>0</v>
      </c>
      <c r="K185" s="389">
        <v>0</v>
      </c>
      <c r="L185" s="391">
        <v>0</v>
      </c>
      <c r="M185" s="389">
        <v>0</v>
      </c>
      <c r="N185" s="390">
        <v>0</v>
      </c>
      <c r="O185" s="290"/>
    </row>
    <row r="186" spans="1:15">
      <c r="A186" s="292" t="s">
        <v>517</v>
      </c>
      <c r="B186" s="895"/>
      <c r="C186" s="392">
        <v>60.652337000000003</v>
      </c>
      <c r="D186" s="393">
        <v>60.626336000000002</v>
      </c>
      <c r="E186" s="394">
        <v>7.8461000000000003E-2</v>
      </c>
      <c r="F186" s="394">
        <v>0</v>
      </c>
      <c r="G186" s="394">
        <v>60.547874999999998</v>
      </c>
      <c r="H186" s="395">
        <v>0</v>
      </c>
      <c r="I186" s="396">
        <v>0</v>
      </c>
      <c r="J186" s="397">
        <v>0</v>
      </c>
      <c r="K186" s="396">
        <v>0</v>
      </c>
      <c r="L186" s="398">
        <v>0</v>
      </c>
      <c r="M186" s="396">
        <v>0</v>
      </c>
      <c r="N186" s="397">
        <v>0</v>
      </c>
      <c r="O186" s="293"/>
    </row>
    <row r="187" spans="1:15" ht="12" thickBot="1">
      <c r="A187" s="294" t="s">
        <v>277</v>
      </c>
      <c r="B187" s="896"/>
      <c r="C187" s="295">
        <f t="shared" ref="C187:N187" ca="1" si="21">+C180+C181+C182+C183+C184+C185+C186</f>
        <v>789.31166599999995</v>
      </c>
      <c r="D187" s="296">
        <f ca="1">+D180+D181+D182+D183+D184+D185+D186</f>
        <v>789.16090300000008</v>
      </c>
      <c r="E187" s="297">
        <f ca="1">+E180+E181+E182+E183+E184+E185+E186</f>
        <v>0.667404</v>
      </c>
      <c r="F187" s="297">
        <f ca="1">+F180+F181+F182+F183+F184+F185+F186</f>
        <v>0</v>
      </c>
      <c r="G187" s="297">
        <f ca="1">+G180+G181+G182+G183+G184+G185+G186</f>
        <v>406.95066199999997</v>
      </c>
      <c r="H187" s="298">
        <f ca="1">+H180+H181+H182+H183+H184+H185+H186</f>
        <v>381.54283700000002</v>
      </c>
      <c r="I187" s="299">
        <f t="shared" ca="1" si="21"/>
        <v>0</v>
      </c>
      <c r="J187" s="297">
        <f t="shared" ca="1" si="21"/>
        <v>0</v>
      </c>
      <c r="K187" s="299">
        <f t="shared" ca="1" si="21"/>
        <v>0</v>
      </c>
      <c r="L187" s="298">
        <f t="shared" ca="1" si="21"/>
        <v>0</v>
      </c>
      <c r="M187" s="299">
        <f t="shared" ca="1" si="21"/>
        <v>0</v>
      </c>
      <c r="N187" s="297">
        <f t="shared" ca="1" si="21"/>
        <v>0</v>
      </c>
      <c r="O187" s="377">
        <v>0</v>
      </c>
    </row>
    <row r="188" spans="1:15">
      <c r="A188" s="287" t="s">
        <v>510</v>
      </c>
      <c r="B188" s="894" t="s">
        <v>539</v>
      </c>
      <c r="C188" s="378">
        <v>21.928885000000001</v>
      </c>
      <c r="D188" s="379">
        <v>21.928612000000001</v>
      </c>
      <c r="E188" s="380">
        <v>0</v>
      </c>
      <c r="F188" s="380">
        <v>0.496529</v>
      </c>
      <c r="G188" s="380">
        <v>21.431782999999999</v>
      </c>
      <c r="H188" s="381">
        <v>2.9999999999999997E-4</v>
      </c>
      <c r="I188" s="382">
        <v>0</v>
      </c>
      <c r="J188" s="383">
        <v>0</v>
      </c>
      <c r="K188" s="382">
        <v>0</v>
      </c>
      <c r="L188" s="384">
        <v>0</v>
      </c>
      <c r="M188" s="382">
        <v>0</v>
      </c>
      <c r="N188" s="383">
        <v>0</v>
      </c>
      <c r="O188" s="300"/>
    </row>
    <row r="189" spans="1:15">
      <c r="A189" s="289" t="s">
        <v>512</v>
      </c>
      <c r="B189" s="895"/>
      <c r="C189" s="385">
        <v>68.918369999999996</v>
      </c>
      <c r="D189" s="386">
        <v>68.918351999999999</v>
      </c>
      <c r="E189" s="387">
        <v>0</v>
      </c>
      <c r="F189" s="387">
        <v>0</v>
      </c>
      <c r="G189" s="387">
        <v>68.885276000000005</v>
      </c>
      <c r="H189" s="388">
        <v>3.3076000000000001E-2</v>
      </c>
      <c r="I189" s="389">
        <v>0</v>
      </c>
      <c r="J189" s="390">
        <v>0</v>
      </c>
      <c r="K189" s="389">
        <v>0</v>
      </c>
      <c r="L189" s="391">
        <v>0</v>
      </c>
      <c r="M189" s="389">
        <v>0</v>
      </c>
      <c r="N189" s="390">
        <v>0</v>
      </c>
      <c r="O189" s="290"/>
    </row>
    <row r="190" spans="1:15">
      <c r="A190" s="289" t="s">
        <v>513</v>
      </c>
      <c r="B190" s="895"/>
      <c r="C190" s="385">
        <v>115.471515</v>
      </c>
      <c r="D190" s="386">
        <v>115.471515</v>
      </c>
      <c r="E190" s="387">
        <v>0</v>
      </c>
      <c r="F190" s="387">
        <v>0</v>
      </c>
      <c r="G190" s="387">
        <v>115.471515</v>
      </c>
      <c r="H190" s="388">
        <v>0</v>
      </c>
      <c r="I190" s="389">
        <v>0</v>
      </c>
      <c r="J190" s="369">
        <v>0</v>
      </c>
      <c r="K190" s="389">
        <v>0</v>
      </c>
      <c r="L190" s="369">
        <v>0</v>
      </c>
      <c r="M190" s="389">
        <v>0</v>
      </c>
      <c r="N190" s="390">
        <v>0</v>
      </c>
      <c r="O190" s="291"/>
    </row>
    <row r="191" spans="1:15">
      <c r="A191" s="289" t="s">
        <v>514</v>
      </c>
      <c r="B191" s="895"/>
      <c r="C191" s="385">
        <v>0</v>
      </c>
      <c r="D191" s="386">
        <v>0</v>
      </c>
      <c r="E191" s="387">
        <v>0</v>
      </c>
      <c r="F191" s="387">
        <v>0</v>
      </c>
      <c r="G191" s="387">
        <v>0</v>
      </c>
      <c r="H191" s="388">
        <v>0</v>
      </c>
      <c r="I191" s="389">
        <v>0</v>
      </c>
      <c r="J191" s="390">
        <v>0</v>
      </c>
      <c r="K191" s="389">
        <v>0</v>
      </c>
      <c r="L191" s="391">
        <v>0</v>
      </c>
      <c r="M191" s="389">
        <v>0</v>
      </c>
      <c r="N191" s="390">
        <v>0</v>
      </c>
      <c r="O191" s="290"/>
    </row>
    <row r="192" spans="1:15">
      <c r="A192" s="289" t="s">
        <v>515</v>
      </c>
      <c r="B192" s="895"/>
      <c r="C192" s="385">
        <v>28.060473000000002</v>
      </c>
      <c r="D192" s="386">
        <v>28.058924999999999</v>
      </c>
      <c r="E192" s="387">
        <v>1.1271960000000001</v>
      </c>
      <c r="F192" s="387">
        <v>0</v>
      </c>
      <c r="G192" s="387">
        <v>24.121265000000001</v>
      </c>
      <c r="H192" s="388">
        <v>2.8104650000000002</v>
      </c>
      <c r="I192" s="389">
        <v>0</v>
      </c>
      <c r="J192" s="390">
        <v>0</v>
      </c>
      <c r="K192" s="389">
        <v>0</v>
      </c>
      <c r="L192" s="391">
        <v>0</v>
      </c>
      <c r="M192" s="389">
        <v>0</v>
      </c>
      <c r="N192" s="390">
        <v>0</v>
      </c>
      <c r="O192" s="290"/>
    </row>
    <row r="193" spans="1:15">
      <c r="A193" s="289" t="s">
        <v>516</v>
      </c>
      <c r="B193" s="895"/>
      <c r="C193" s="385">
        <v>88.201701</v>
      </c>
      <c r="D193" s="386">
        <v>88.176484000000002</v>
      </c>
      <c r="E193" s="387">
        <v>2.2574450000000001</v>
      </c>
      <c r="F193" s="387">
        <v>0</v>
      </c>
      <c r="G193" s="387">
        <v>25.276176</v>
      </c>
      <c r="H193" s="388">
        <v>60.642862000000001</v>
      </c>
      <c r="I193" s="389">
        <v>0</v>
      </c>
      <c r="J193" s="390">
        <v>0</v>
      </c>
      <c r="K193" s="389">
        <v>0</v>
      </c>
      <c r="L193" s="391">
        <v>0</v>
      </c>
      <c r="M193" s="389">
        <v>0</v>
      </c>
      <c r="N193" s="390">
        <v>0</v>
      </c>
      <c r="O193" s="290"/>
    </row>
    <row r="194" spans="1:15">
      <c r="A194" s="292" t="s">
        <v>517</v>
      </c>
      <c r="B194" s="895"/>
      <c r="C194" s="392">
        <v>76.970967000000002</v>
      </c>
      <c r="D194" s="393">
        <v>76.951030000000003</v>
      </c>
      <c r="E194" s="394">
        <v>0.65010400000000002</v>
      </c>
      <c r="F194" s="394">
        <v>0</v>
      </c>
      <c r="G194" s="394">
        <v>76.300926000000004</v>
      </c>
      <c r="H194" s="395">
        <v>0</v>
      </c>
      <c r="I194" s="396">
        <v>0</v>
      </c>
      <c r="J194" s="397">
        <v>0</v>
      </c>
      <c r="K194" s="396">
        <v>0</v>
      </c>
      <c r="L194" s="398">
        <v>0</v>
      </c>
      <c r="M194" s="396">
        <v>0</v>
      </c>
      <c r="N194" s="397">
        <v>0</v>
      </c>
      <c r="O194" s="293"/>
    </row>
    <row r="195" spans="1:15" ht="12" thickBot="1">
      <c r="A195" s="294" t="s">
        <v>277</v>
      </c>
      <c r="B195" s="896"/>
      <c r="C195" s="295">
        <f t="shared" ref="C195:N195" ca="1" si="22">+C188+C189+C190+C191+C192+C193+C194</f>
        <v>399.55191100000002</v>
      </c>
      <c r="D195" s="296">
        <f ca="1">+D188+D189+D190+D191+D192+D193+D194</f>
        <v>399.50491799999998</v>
      </c>
      <c r="E195" s="297">
        <f ca="1">+E188+E189+E190+E191+E192+E193+E194</f>
        <v>4.034745</v>
      </c>
      <c r="F195" s="297">
        <f ca="1">+F188+F189+F190+F191+F192+F193+F194</f>
        <v>0.496529</v>
      </c>
      <c r="G195" s="297">
        <f ca="1">+G188+G189+G190+G191+G192+G193+G194</f>
        <v>331.486941</v>
      </c>
      <c r="H195" s="298">
        <f ca="1">+H188+H189+H190+H191+H192+H193+H194</f>
        <v>63.486702999999999</v>
      </c>
      <c r="I195" s="299">
        <f t="shared" ca="1" si="22"/>
        <v>0</v>
      </c>
      <c r="J195" s="297">
        <f t="shared" ca="1" si="22"/>
        <v>0</v>
      </c>
      <c r="K195" s="299">
        <f t="shared" ca="1" si="22"/>
        <v>0</v>
      </c>
      <c r="L195" s="298">
        <f t="shared" ca="1" si="22"/>
        <v>0</v>
      </c>
      <c r="M195" s="299">
        <f t="shared" ca="1" si="22"/>
        <v>0</v>
      </c>
      <c r="N195" s="297">
        <f t="shared" ca="1" si="22"/>
        <v>0</v>
      </c>
      <c r="O195" s="377">
        <v>62.069968000000003</v>
      </c>
    </row>
    <row r="196" spans="1:15">
      <c r="A196" s="287" t="s">
        <v>510</v>
      </c>
      <c r="B196" s="894" t="s">
        <v>540</v>
      </c>
      <c r="C196" s="378">
        <v>3.5282809999999998</v>
      </c>
      <c r="D196" s="379">
        <v>3.5268259999999998</v>
      </c>
      <c r="E196" s="380">
        <v>2.2035930000000001</v>
      </c>
      <c r="F196" s="380">
        <v>0</v>
      </c>
      <c r="G196" s="380">
        <v>0</v>
      </c>
      <c r="H196" s="381">
        <v>1.323232</v>
      </c>
      <c r="I196" s="382">
        <v>0</v>
      </c>
      <c r="J196" s="383">
        <v>0</v>
      </c>
      <c r="K196" s="382">
        <v>0</v>
      </c>
      <c r="L196" s="384">
        <v>0</v>
      </c>
      <c r="M196" s="382">
        <v>7.9741999999999993E-2</v>
      </c>
      <c r="N196" s="383">
        <v>0</v>
      </c>
      <c r="O196" s="300"/>
    </row>
    <row r="197" spans="1:15">
      <c r="A197" s="289" t="s">
        <v>512</v>
      </c>
      <c r="B197" s="895"/>
      <c r="C197" s="385">
        <v>6.4689550000000002</v>
      </c>
      <c r="D197" s="386">
        <v>6.4244209999999997</v>
      </c>
      <c r="E197" s="387">
        <v>0</v>
      </c>
      <c r="F197" s="387">
        <v>0</v>
      </c>
      <c r="G197" s="387">
        <v>0</v>
      </c>
      <c r="H197" s="388">
        <v>6.4244209999999997</v>
      </c>
      <c r="I197" s="389">
        <v>0</v>
      </c>
      <c r="J197" s="390">
        <v>0</v>
      </c>
      <c r="K197" s="389">
        <v>0</v>
      </c>
      <c r="L197" s="391">
        <v>0</v>
      </c>
      <c r="M197" s="389">
        <v>1.449249</v>
      </c>
      <c r="N197" s="390">
        <v>0</v>
      </c>
      <c r="O197" s="290"/>
    </row>
    <row r="198" spans="1:15">
      <c r="A198" s="289" t="s">
        <v>513</v>
      </c>
      <c r="B198" s="895"/>
      <c r="C198" s="385">
        <v>10.058009</v>
      </c>
      <c r="D198" s="386">
        <v>9.9912539999999996</v>
      </c>
      <c r="E198" s="387">
        <v>0</v>
      </c>
      <c r="F198" s="387">
        <v>0</v>
      </c>
      <c r="G198" s="387">
        <v>0</v>
      </c>
      <c r="H198" s="388">
        <v>9.9912539999999996</v>
      </c>
      <c r="I198" s="389">
        <v>0</v>
      </c>
      <c r="J198" s="369">
        <v>0</v>
      </c>
      <c r="K198" s="389">
        <v>0</v>
      </c>
      <c r="L198" s="369">
        <v>0</v>
      </c>
      <c r="M198" s="389">
        <v>3.181111</v>
      </c>
      <c r="N198" s="390">
        <v>0</v>
      </c>
      <c r="O198" s="291"/>
    </row>
    <row r="199" spans="1:15">
      <c r="A199" s="289" t="s">
        <v>514</v>
      </c>
      <c r="B199" s="895"/>
      <c r="C199" s="385">
        <v>4.9932930000000004</v>
      </c>
      <c r="D199" s="386">
        <v>4.9669020000000002</v>
      </c>
      <c r="E199" s="387">
        <v>0</v>
      </c>
      <c r="F199" s="387">
        <v>0</v>
      </c>
      <c r="G199" s="387">
        <v>0</v>
      </c>
      <c r="H199" s="388">
        <v>4.9669020000000002</v>
      </c>
      <c r="I199" s="389">
        <v>0</v>
      </c>
      <c r="J199" s="390">
        <v>0</v>
      </c>
      <c r="K199" s="389">
        <v>0</v>
      </c>
      <c r="L199" s="391">
        <v>0</v>
      </c>
      <c r="M199" s="389">
        <v>1.238165</v>
      </c>
      <c r="N199" s="390">
        <v>4.8630000000000001E-3</v>
      </c>
      <c r="O199" s="290"/>
    </row>
    <row r="200" spans="1:15">
      <c r="A200" s="289" t="s">
        <v>515</v>
      </c>
      <c r="B200" s="895"/>
      <c r="C200" s="385">
        <v>12.298977000000001</v>
      </c>
      <c r="D200" s="386">
        <v>12.186647000000001</v>
      </c>
      <c r="E200" s="387">
        <v>0</v>
      </c>
      <c r="F200" s="387">
        <v>0</v>
      </c>
      <c r="G200" s="387">
        <v>0</v>
      </c>
      <c r="H200" s="388">
        <v>12.186647000000001</v>
      </c>
      <c r="I200" s="389">
        <v>0</v>
      </c>
      <c r="J200" s="390">
        <v>0</v>
      </c>
      <c r="K200" s="389">
        <v>0</v>
      </c>
      <c r="L200" s="391">
        <v>0</v>
      </c>
      <c r="M200" s="389">
        <v>0.74432900000000002</v>
      </c>
      <c r="N200" s="390">
        <v>5.2420000000000001E-3</v>
      </c>
      <c r="O200" s="290"/>
    </row>
    <row r="201" spans="1:15">
      <c r="A201" s="289" t="s">
        <v>516</v>
      </c>
      <c r="B201" s="895"/>
      <c r="C201" s="385">
        <v>286.79718800000001</v>
      </c>
      <c r="D201" s="386">
        <v>286.27124199999997</v>
      </c>
      <c r="E201" s="387">
        <v>0</v>
      </c>
      <c r="F201" s="387">
        <v>0</v>
      </c>
      <c r="G201" s="387">
        <v>105.27376099999999</v>
      </c>
      <c r="H201" s="388">
        <v>180.99748099999999</v>
      </c>
      <c r="I201" s="389">
        <v>0</v>
      </c>
      <c r="J201" s="390">
        <v>0</v>
      </c>
      <c r="K201" s="389">
        <v>0</v>
      </c>
      <c r="L201" s="391">
        <v>0</v>
      </c>
      <c r="M201" s="389">
        <v>2.6317849999999998</v>
      </c>
      <c r="N201" s="390">
        <v>5.7949999999999998E-3</v>
      </c>
      <c r="O201" s="290"/>
    </row>
    <row r="202" spans="1:15">
      <c r="A202" s="292" t="s">
        <v>517</v>
      </c>
      <c r="B202" s="895"/>
      <c r="C202" s="392">
        <v>420.87828300000001</v>
      </c>
      <c r="D202" s="393">
        <v>419.71846499999998</v>
      </c>
      <c r="E202" s="394">
        <v>0</v>
      </c>
      <c r="F202" s="394">
        <v>0</v>
      </c>
      <c r="G202" s="394">
        <v>419.71846499999998</v>
      </c>
      <c r="H202" s="395">
        <v>0</v>
      </c>
      <c r="I202" s="396">
        <v>0</v>
      </c>
      <c r="J202" s="397">
        <v>0</v>
      </c>
      <c r="K202" s="396">
        <v>0</v>
      </c>
      <c r="L202" s="398">
        <v>0</v>
      </c>
      <c r="M202" s="396">
        <v>8.8939000000000004E-2</v>
      </c>
      <c r="N202" s="397">
        <v>2.5330000000000001E-3</v>
      </c>
      <c r="O202" s="293"/>
    </row>
    <row r="203" spans="1:15" ht="12" thickBot="1">
      <c r="A203" s="294" t="s">
        <v>277</v>
      </c>
      <c r="B203" s="896"/>
      <c r="C203" s="295">
        <f t="shared" ref="C203:N203" ca="1" si="23">+C196+C197+C198+C199+C200+C201+C202</f>
        <v>745.02298599999995</v>
      </c>
      <c r="D203" s="296">
        <f ca="1">+D196+D197+D198+D199+D200+D201+D202</f>
        <v>743.08575699999994</v>
      </c>
      <c r="E203" s="297">
        <f ca="1">+E196+E197+E198+E199+E200+E201+E202</f>
        <v>2.2035930000000001</v>
      </c>
      <c r="F203" s="297">
        <f ca="1">+F196+F197+F198+F199+F200+F201+F202</f>
        <v>0</v>
      </c>
      <c r="G203" s="297">
        <f ca="1">+G196+G197+G198+G199+G200+G201+G202</f>
        <v>524.99222599999996</v>
      </c>
      <c r="H203" s="298">
        <f ca="1">+H196+H197+H198+H199+H200+H201+H202</f>
        <v>215.88993699999997</v>
      </c>
      <c r="I203" s="299">
        <f t="shared" ca="1" si="23"/>
        <v>0</v>
      </c>
      <c r="J203" s="297">
        <f t="shared" ca="1" si="23"/>
        <v>0</v>
      </c>
      <c r="K203" s="299">
        <f t="shared" ca="1" si="23"/>
        <v>0</v>
      </c>
      <c r="L203" s="298">
        <f t="shared" ca="1" si="23"/>
        <v>0</v>
      </c>
      <c r="M203" s="299">
        <f t="shared" ca="1" si="23"/>
        <v>9.4133199999999988</v>
      </c>
      <c r="N203" s="297">
        <f t="shared" ca="1" si="23"/>
        <v>1.8432999999999998E-2</v>
      </c>
      <c r="O203" s="377">
        <v>132.58685399999999</v>
      </c>
    </row>
    <row r="204" spans="1:15">
      <c r="A204" s="287" t="s">
        <v>510</v>
      </c>
      <c r="B204" s="894" t="s">
        <v>541</v>
      </c>
      <c r="C204" s="378">
        <v>1.8381000000000002E-2</v>
      </c>
      <c r="D204" s="379">
        <v>1.8381000000000002E-2</v>
      </c>
      <c r="E204" s="380">
        <v>0</v>
      </c>
      <c r="F204" s="380">
        <v>0</v>
      </c>
      <c r="G204" s="380">
        <v>0</v>
      </c>
      <c r="H204" s="381">
        <v>1.8381000000000002E-2</v>
      </c>
      <c r="I204" s="382">
        <v>0</v>
      </c>
      <c r="J204" s="383">
        <v>0</v>
      </c>
      <c r="K204" s="382">
        <v>0</v>
      </c>
      <c r="L204" s="384">
        <v>0</v>
      </c>
      <c r="M204" s="382">
        <v>0</v>
      </c>
      <c r="N204" s="383">
        <v>0</v>
      </c>
      <c r="O204" s="300"/>
    </row>
    <row r="205" spans="1:15">
      <c r="A205" s="289" t="s">
        <v>512</v>
      </c>
      <c r="B205" s="895"/>
      <c r="C205" s="385">
        <v>0</v>
      </c>
      <c r="D205" s="386">
        <v>0</v>
      </c>
      <c r="E205" s="387">
        <v>0</v>
      </c>
      <c r="F205" s="387">
        <v>0</v>
      </c>
      <c r="G205" s="387">
        <v>0</v>
      </c>
      <c r="H205" s="388">
        <v>0</v>
      </c>
      <c r="I205" s="389">
        <v>0</v>
      </c>
      <c r="J205" s="390">
        <v>0</v>
      </c>
      <c r="K205" s="389">
        <v>0</v>
      </c>
      <c r="L205" s="391">
        <v>0</v>
      </c>
      <c r="M205" s="389">
        <v>0</v>
      </c>
      <c r="N205" s="390">
        <v>0</v>
      </c>
      <c r="O205" s="290"/>
    </row>
    <row r="206" spans="1:15">
      <c r="A206" s="289" t="s">
        <v>513</v>
      </c>
      <c r="B206" s="895"/>
      <c r="C206" s="385">
        <v>0</v>
      </c>
      <c r="D206" s="386">
        <v>0</v>
      </c>
      <c r="E206" s="387">
        <v>0</v>
      </c>
      <c r="F206" s="387">
        <v>0</v>
      </c>
      <c r="G206" s="387">
        <v>0</v>
      </c>
      <c r="H206" s="388">
        <v>0</v>
      </c>
      <c r="I206" s="389">
        <v>0</v>
      </c>
      <c r="J206" s="369">
        <v>0</v>
      </c>
      <c r="K206" s="389">
        <v>0</v>
      </c>
      <c r="L206" s="369">
        <v>0</v>
      </c>
      <c r="M206" s="389">
        <v>0</v>
      </c>
      <c r="N206" s="390">
        <v>0</v>
      </c>
      <c r="O206" s="291"/>
    </row>
    <row r="207" spans="1:15">
      <c r="A207" s="289" t="s">
        <v>514</v>
      </c>
      <c r="B207" s="895"/>
      <c r="C207" s="385">
        <v>0</v>
      </c>
      <c r="D207" s="386">
        <v>0</v>
      </c>
      <c r="E207" s="387">
        <v>0</v>
      </c>
      <c r="F207" s="387">
        <v>0</v>
      </c>
      <c r="G207" s="387">
        <v>0</v>
      </c>
      <c r="H207" s="388">
        <v>0</v>
      </c>
      <c r="I207" s="389">
        <v>0</v>
      </c>
      <c r="J207" s="390">
        <v>0</v>
      </c>
      <c r="K207" s="389">
        <v>0</v>
      </c>
      <c r="L207" s="391">
        <v>0</v>
      </c>
      <c r="M207" s="389">
        <v>0</v>
      </c>
      <c r="N207" s="390">
        <v>0</v>
      </c>
      <c r="O207" s="290"/>
    </row>
    <row r="208" spans="1:15">
      <c r="A208" s="289" t="s">
        <v>515</v>
      </c>
      <c r="B208" s="895"/>
      <c r="C208" s="385">
        <v>0</v>
      </c>
      <c r="D208" s="386">
        <v>0</v>
      </c>
      <c r="E208" s="387">
        <v>0</v>
      </c>
      <c r="F208" s="387">
        <v>0</v>
      </c>
      <c r="G208" s="387">
        <v>0</v>
      </c>
      <c r="H208" s="388">
        <v>0</v>
      </c>
      <c r="I208" s="389">
        <v>0</v>
      </c>
      <c r="J208" s="390">
        <v>0</v>
      </c>
      <c r="K208" s="389">
        <v>0</v>
      </c>
      <c r="L208" s="391">
        <v>0</v>
      </c>
      <c r="M208" s="389">
        <v>0</v>
      </c>
      <c r="N208" s="390">
        <v>0</v>
      </c>
      <c r="O208" s="290"/>
    </row>
    <row r="209" spans="1:15">
      <c r="A209" s="289" t="s">
        <v>516</v>
      </c>
      <c r="B209" s="895"/>
      <c r="C209" s="385">
        <v>0</v>
      </c>
      <c r="D209" s="386">
        <v>0</v>
      </c>
      <c r="E209" s="387">
        <v>0</v>
      </c>
      <c r="F209" s="387">
        <v>0</v>
      </c>
      <c r="G209" s="387">
        <v>0</v>
      </c>
      <c r="H209" s="388">
        <v>0</v>
      </c>
      <c r="I209" s="389">
        <v>0</v>
      </c>
      <c r="J209" s="390">
        <v>0</v>
      </c>
      <c r="K209" s="389">
        <v>0</v>
      </c>
      <c r="L209" s="391">
        <v>0</v>
      </c>
      <c r="M209" s="389">
        <v>0</v>
      </c>
      <c r="N209" s="390">
        <v>0</v>
      </c>
      <c r="O209" s="290"/>
    </row>
    <row r="210" spans="1:15">
      <c r="A210" s="292" t="s">
        <v>517</v>
      </c>
      <c r="B210" s="895"/>
      <c r="C210" s="392">
        <v>13.559226000000001</v>
      </c>
      <c r="D210" s="393">
        <v>3.5662539999999998</v>
      </c>
      <c r="E210" s="394">
        <v>0</v>
      </c>
      <c r="F210" s="394">
        <v>0</v>
      </c>
      <c r="G210" s="394">
        <v>0</v>
      </c>
      <c r="H210" s="395">
        <v>3.5662539999999998</v>
      </c>
      <c r="I210" s="396">
        <v>0</v>
      </c>
      <c r="J210" s="397">
        <v>0</v>
      </c>
      <c r="K210" s="396">
        <v>0</v>
      </c>
      <c r="L210" s="398">
        <v>0</v>
      </c>
      <c r="M210" s="396">
        <v>9.9922640000000005</v>
      </c>
      <c r="N210" s="397">
        <v>1.17E-3</v>
      </c>
      <c r="O210" s="293"/>
    </row>
    <row r="211" spans="1:15" ht="12" thickBot="1">
      <c r="A211" s="294" t="s">
        <v>277</v>
      </c>
      <c r="B211" s="896"/>
      <c r="C211" s="295">
        <f t="shared" ref="C211:N211" ca="1" si="24">+C204+C205+C206+C207+C208+C209+C210</f>
        <v>13.577607</v>
      </c>
      <c r="D211" s="296">
        <f ca="1">+D204+D205+D206+D207+D208+D209+D210</f>
        <v>3.584635</v>
      </c>
      <c r="E211" s="297">
        <f ca="1">+E204+E205+E206+E207+E208+E209+E210</f>
        <v>0</v>
      </c>
      <c r="F211" s="297">
        <f ca="1">+F204+F205+F206+F207+F208+F209+F210</f>
        <v>0</v>
      </c>
      <c r="G211" s="297">
        <f ca="1">+G204+G205+G206+G207+G208+G209+G210</f>
        <v>0</v>
      </c>
      <c r="H211" s="298">
        <f ca="1">+H204+H205+H206+H207+H208+H209+H210</f>
        <v>3.584635</v>
      </c>
      <c r="I211" s="299">
        <f t="shared" ca="1" si="24"/>
        <v>0</v>
      </c>
      <c r="J211" s="297">
        <f t="shared" ca="1" si="24"/>
        <v>0</v>
      </c>
      <c r="K211" s="299">
        <f t="shared" ca="1" si="24"/>
        <v>0</v>
      </c>
      <c r="L211" s="298">
        <f t="shared" ca="1" si="24"/>
        <v>0</v>
      </c>
      <c r="M211" s="299">
        <f t="shared" ca="1" si="24"/>
        <v>9.9922640000000005</v>
      </c>
      <c r="N211" s="297">
        <f t="shared" ca="1" si="24"/>
        <v>1.17E-3</v>
      </c>
      <c r="O211" s="377">
        <v>1.822E-2</v>
      </c>
    </row>
    <row r="212" spans="1:15">
      <c r="A212" s="287" t="s">
        <v>510</v>
      </c>
      <c r="B212" s="894" t="s">
        <v>542</v>
      </c>
      <c r="C212" s="378">
        <v>1601.915876</v>
      </c>
      <c r="D212" s="379">
        <v>1601.879418</v>
      </c>
      <c r="E212" s="380">
        <v>30.297599000000002</v>
      </c>
      <c r="F212" s="380">
        <v>0</v>
      </c>
      <c r="G212" s="380">
        <v>1571.581819</v>
      </c>
      <c r="H212" s="381">
        <v>0</v>
      </c>
      <c r="I212" s="382">
        <v>0</v>
      </c>
      <c r="J212" s="383">
        <v>0</v>
      </c>
      <c r="K212" s="382">
        <v>0</v>
      </c>
      <c r="L212" s="384">
        <v>0</v>
      </c>
      <c r="M212" s="382">
        <v>0</v>
      </c>
      <c r="N212" s="383">
        <v>0</v>
      </c>
      <c r="O212" s="300"/>
    </row>
    <row r="213" spans="1:15">
      <c r="A213" s="289" t="s">
        <v>512</v>
      </c>
      <c r="B213" s="895"/>
      <c r="C213" s="385">
        <v>2902.2099509999998</v>
      </c>
      <c r="D213" s="386">
        <v>2902.0116469999998</v>
      </c>
      <c r="E213" s="387">
        <v>3.8700420000000002</v>
      </c>
      <c r="F213" s="387">
        <v>0</v>
      </c>
      <c r="G213" s="387">
        <v>2897.8598919999999</v>
      </c>
      <c r="H213" s="388">
        <v>0.28171299999999999</v>
      </c>
      <c r="I213" s="389">
        <v>0</v>
      </c>
      <c r="J213" s="390">
        <v>0</v>
      </c>
      <c r="K213" s="389">
        <v>0</v>
      </c>
      <c r="L213" s="391">
        <v>0</v>
      </c>
      <c r="M213" s="389">
        <v>0</v>
      </c>
      <c r="N213" s="390">
        <v>0</v>
      </c>
      <c r="O213" s="290"/>
    </row>
    <row r="214" spans="1:15">
      <c r="A214" s="289" t="s">
        <v>513</v>
      </c>
      <c r="B214" s="895"/>
      <c r="C214" s="385">
        <v>568.03200200000003</v>
      </c>
      <c r="D214" s="386">
        <v>567.97129500000005</v>
      </c>
      <c r="E214" s="387">
        <v>73.651640999999998</v>
      </c>
      <c r="F214" s="387">
        <v>0</v>
      </c>
      <c r="G214" s="387">
        <v>482.831299</v>
      </c>
      <c r="H214" s="388">
        <v>11.488355</v>
      </c>
      <c r="I214" s="389">
        <v>0</v>
      </c>
      <c r="J214" s="369">
        <v>0</v>
      </c>
      <c r="K214" s="389">
        <v>0</v>
      </c>
      <c r="L214" s="369">
        <v>0</v>
      </c>
      <c r="M214" s="389">
        <v>0</v>
      </c>
      <c r="N214" s="390">
        <v>0</v>
      </c>
      <c r="O214" s="291"/>
    </row>
    <row r="215" spans="1:15">
      <c r="A215" s="289" t="s">
        <v>514</v>
      </c>
      <c r="B215" s="895"/>
      <c r="C215" s="385">
        <v>742.86740899999995</v>
      </c>
      <c r="D215" s="386">
        <v>742.74365699999998</v>
      </c>
      <c r="E215" s="387">
        <v>12.543208999999999</v>
      </c>
      <c r="F215" s="387">
        <v>0</v>
      </c>
      <c r="G215" s="387">
        <v>689.86869899999999</v>
      </c>
      <c r="H215" s="388">
        <v>40.33175</v>
      </c>
      <c r="I215" s="389">
        <v>0</v>
      </c>
      <c r="J215" s="390">
        <v>0</v>
      </c>
      <c r="K215" s="389">
        <v>0</v>
      </c>
      <c r="L215" s="391">
        <v>0</v>
      </c>
      <c r="M215" s="389">
        <v>0</v>
      </c>
      <c r="N215" s="390">
        <v>0</v>
      </c>
      <c r="O215" s="290"/>
    </row>
    <row r="216" spans="1:15">
      <c r="A216" s="289" t="s">
        <v>515</v>
      </c>
      <c r="B216" s="895"/>
      <c r="C216" s="385">
        <v>1230.4903870000001</v>
      </c>
      <c r="D216" s="386">
        <v>1230.2997359999999</v>
      </c>
      <c r="E216" s="387">
        <v>11.77135</v>
      </c>
      <c r="F216" s="387">
        <v>0</v>
      </c>
      <c r="G216" s="387">
        <v>1218.528386</v>
      </c>
      <c r="H216" s="388">
        <v>0</v>
      </c>
      <c r="I216" s="389">
        <v>0</v>
      </c>
      <c r="J216" s="390">
        <v>0</v>
      </c>
      <c r="K216" s="389">
        <v>0</v>
      </c>
      <c r="L216" s="391">
        <v>0</v>
      </c>
      <c r="M216" s="389">
        <v>0</v>
      </c>
      <c r="N216" s="390">
        <v>0</v>
      </c>
      <c r="O216" s="290"/>
    </row>
    <row r="217" spans="1:15">
      <c r="A217" s="289" t="s">
        <v>516</v>
      </c>
      <c r="B217" s="895"/>
      <c r="C217" s="385">
        <v>6124.5793800000001</v>
      </c>
      <c r="D217" s="386">
        <v>6123.3893360000002</v>
      </c>
      <c r="E217" s="387">
        <v>41.656547000000003</v>
      </c>
      <c r="F217" s="387">
        <v>0</v>
      </c>
      <c r="G217" s="387">
        <v>5094.6430220000002</v>
      </c>
      <c r="H217" s="388">
        <v>987.08976700000005</v>
      </c>
      <c r="I217" s="389">
        <v>0</v>
      </c>
      <c r="J217" s="390">
        <v>0</v>
      </c>
      <c r="K217" s="389">
        <v>0</v>
      </c>
      <c r="L217" s="391">
        <v>0</v>
      </c>
      <c r="M217" s="389">
        <v>0</v>
      </c>
      <c r="N217" s="390">
        <v>0</v>
      </c>
      <c r="O217" s="290"/>
    </row>
    <row r="218" spans="1:15">
      <c r="A218" s="292" t="s">
        <v>517</v>
      </c>
      <c r="B218" s="895"/>
      <c r="C218" s="392">
        <v>2036.0301649999999</v>
      </c>
      <c r="D218" s="393">
        <v>2035.8835710000001</v>
      </c>
      <c r="E218" s="394">
        <v>5.1821529999999996</v>
      </c>
      <c r="F218" s="394">
        <v>0</v>
      </c>
      <c r="G218" s="394">
        <v>2007.5418850000001</v>
      </c>
      <c r="H218" s="395">
        <v>23.159533</v>
      </c>
      <c r="I218" s="396">
        <v>0</v>
      </c>
      <c r="J218" s="397">
        <v>0</v>
      </c>
      <c r="K218" s="396">
        <v>0</v>
      </c>
      <c r="L218" s="398">
        <v>0</v>
      </c>
      <c r="M218" s="396">
        <v>0</v>
      </c>
      <c r="N218" s="397">
        <v>0</v>
      </c>
      <c r="O218" s="293"/>
    </row>
    <row r="219" spans="1:15" ht="12" thickBot="1">
      <c r="A219" s="294" t="s">
        <v>277</v>
      </c>
      <c r="B219" s="896"/>
      <c r="C219" s="295">
        <f t="shared" ref="C219:N219" ca="1" si="25">+C212+C213+C214+C215+C216+C217+C218</f>
        <v>15206.125169999999</v>
      </c>
      <c r="D219" s="296">
        <f ca="1">+D212+D213+D214+D215+D216+D217+D218</f>
        <v>15204.17866</v>
      </c>
      <c r="E219" s="297">
        <f ca="1">+E212+E213+E214+E215+E216+E217+E218</f>
        <v>178.97254100000001</v>
      </c>
      <c r="F219" s="297">
        <f ca="1">+F212+F213+F214+F215+F216+F217+F218</f>
        <v>0</v>
      </c>
      <c r="G219" s="297">
        <f ca="1">+G212+G213+G214+G215+G216+G217+G218</f>
        <v>13962.855002</v>
      </c>
      <c r="H219" s="298">
        <f ca="1">+H212+H213+H214+H215+H216+H217+H218</f>
        <v>1062.351118</v>
      </c>
      <c r="I219" s="299">
        <f t="shared" ca="1" si="25"/>
        <v>0</v>
      </c>
      <c r="J219" s="297">
        <f t="shared" ca="1" si="25"/>
        <v>0</v>
      </c>
      <c r="K219" s="299">
        <f t="shared" ca="1" si="25"/>
        <v>0</v>
      </c>
      <c r="L219" s="298">
        <f t="shared" ca="1" si="25"/>
        <v>0</v>
      </c>
      <c r="M219" s="299">
        <f t="shared" ca="1" si="25"/>
        <v>0</v>
      </c>
      <c r="N219" s="297">
        <f t="shared" ca="1" si="25"/>
        <v>0</v>
      </c>
      <c r="O219" s="377">
        <v>16.455704999999998</v>
      </c>
    </row>
    <row r="220" spans="1:15">
      <c r="A220" s="287" t="s">
        <v>510</v>
      </c>
      <c r="B220" s="894" t="s">
        <v>543</v>
      </c>
      <c r="C220" s="378">
        <v>4.0000000000000003E-5</v>
      </c>
      <c r="D220" s="379">
        <v>4.0000000000000003E-5</v>
      </c>
      <c r="E220" s="380">
        <v>0</v>
      </c>
      <c r="F220" s="380">
        <v>0</v>
      </c>
      <c r="G220" s="380">
        <v>0</v>
      </c>
      <c r="H220" s="381">
        <v>4.0000000000000003E-5</v>
      </c>
      <c r="I220" s="382">
        <v>0</v>
      </c>
      <c r="J220" s="383">
        <v>0</v>
      </c>
      <c r="K220" s="382">
        <v>0</v>
      </c>
      <c r="L220" s="384">
        <v>0</v>
      </c>
      <c r="M220" s="382">
        <v>0</v>
      </c>
      <c r="N220" s="383">
        <v>0</v>
      </c>
      <c r="O220" s="300"/>
    </row>
    <row r="221" spans="1:15">
      <c r="A221" s="289" t="s">
        <v>512</v>
      </c>
      <c r="B221" s="895"/>
      <c r="C221" s="385">
        <v>0</v>
      </c>
      <c r="D221" s="386">
        <v>0</v>
      </c>
      <c r="E221" s="387">
        <v>0</v>
      </c>
      <c r="F221" s="387">
        <v>0</v>
      </c>
      <c r="G221" s="387">
        <v>0</v>
      </c>
      <c r="H221" s="388">
        <v>0</v>
      </c>
      <c r="I221" s="389">
        <v>0</v>
      </c>
      <c r="J221" s="390">
        <v>0</v>
      </c>
      <c r="K221" s="389">
        <v>0</v>
      </c>
      <c r="L221" s="391">
        <v>0</v>
      </c>
      <c r="M221" s="389">
        <v>0</v>
      </c>
      <c r="N221" s="390">
        <v>0</v>
      </c>
      <c r="O221" s="290"/>
    </row>
    <row r="222" spans="1:15">
      <c r="A222" s="289" t="s">
        <v>513</v>
      </c>
      <c r="B222" s="895"/>
      <c r="C222" s="385">
        <v>0</v>
      </c>
      <c r="D222" s="386">
        <v>0</v>
      </c>
      <c r="E222" s="387">
        <v>0</v>
      </c>
      <c r="F222" s="387">
        <v>0</v>
      </c>
      <c r="G222" s="387">
        <v>0</v>
      </c>
      <c r="H222" s="388">
        <v>0</v>
      </c>
      <c r="I222" s="389">
        <v>0</v>
      </c>
      <c r="J222" s="369">
        <v>0</v>
      </c>
      <c r="K222" s="389">
        <v>0</v>
      </c>
      <c r="L222" s="369">
        <v>0</v>
      </c>
      <c r="M222" s="389">
        <v>0</v>
      </c>
      <c r="N222" s="390">
        <v>0</v>
      </c>
      <c r="O222" s="291"/>
    </row>
    <row r="223" spans="1:15">
      <c r="A223" s="289" t="s">
        <v>514</v>
      </c>
      <c r="B223" s="895"/>
      <c r="C223" s="385">
        <v>0</v>
      </c>
      <c r="D223" s="386">
        <v>0</v>
      </c>
      <c r="E223" s="387">
        <v>0</v>
      </c>
      <c r="F223" s="387">
        <v>0</v>
      </c>
      <c r="G223" s="387">
        <v>0</v>
      </c>
      <c r="H223" s="388">
        <v>0</v>
      </c>
      <c r="I223" s="389">
        <v>0</v>
      </c>
      <c r="J223" s="390">
        <v>0</v>
      </c>
      <c r="K223" s="389">
        <v>0</v>
      </c>
      <c r="L223" s="391">
        <v>0</v>
      </c>
      <c r="M223" s="389">
        <v>0</v>
      </c>
      <c r="N223" s="390">
        <v>0</v>
      </c>
      <c r="O223" s="290"/>
    </row>
    <row r="224" spans="1:15">
      <c r="A224" s="289" t="s">
        <v>515</v>
      </c>
      <c r="B224" s="895"/>
      <c r="C224" s="385">
        <v>0</v>
      </c>
      <c r="D224" s="386">
        <v>0</v>
      </c>
      <c r="E224" s="387">
        <v>0</v>
      </c>
      <c r="F224" s="387">
        <v>0</v>
      </c>
      <c r="G224" s="387">
        <v>0</v>
      </c>
      <c r="H224" s="388">
        <v>0</v>
      </c>
      <c r="I224" s="389">
        <v>0</v>
      </c>
      <c r="J224" s="390">
        <v>0</v>
      </c>
      <c r="K224" s="389">
        <v>0</v>
      </c>
      <c r="L224" s="391">
        <v>0</v>
      </c>
      <c r="M224" s="389">
        <v>0</v>
      </c>
      <c r="N224" s="390">
        <v>0</v>
      </c>
      <c r="O224" s="290"/>
    </row>
    <row r="225" spans="1:15">
      <c r="A225" s="289" t="s">
        <v>516</v>
      </c>
      <c r="B225" s="895"/>
      <c r="C225" s="385">
        <v>0</v>
      </c>
      <c r="D225" s="386">
        <v>0</v>
      </c>
      <c r="E225" s="387">
        <v>0</v>
      </c>
      <c r="F225" s="387">
        <v>0</v>
      </c>
      <c r="G225" s="387">
        <v>0</v>
      </c>
      <c r="H225" s="388">
        <v>0</v>
      </c>
      <c r="I225" s="389">
        <v>0</v>
      </c>
      <c r="J225" s="390">
        <v>0</v>
      </c>
      <c r="K225" s="389">
        <v>0</v>
      </c>
      <c r="L225" s="391">
        <v>0</v>
      </c>
      <c r="M225" s="389">
        <v>0</v>
      </c>
      <c r="N225" s="390">
        <v>0</v>
      </c>
      <c r="O225" s="290"/>
    </row>
    <row r="226" spans="1:15">
      <c r="A226" s="292" t="s">
        <v>517</v>
      </c>
      <c r="B226" s="895"/>
      <c r="C226" s="392">
        <v>0</v>
      </c>
      <c r="D226" s="393">
        <v>0</v>
      </c>
      <c r="E226" s="394">
        <v>0</v>
      </c>
      <c r="F226" s="394">
        <v>0</v>
      </c>
      <c r="G226" s="394">
        <v>0</v>
      </c>
      <c r="H226" s="395">
        <v>0</v>
      </c>
      <c r="I226" s="396">
        <v>0</v>
      </c>
      <c r="J226" s="397">
        <v>0</v>
      </c>
      <c r="K226" s="396">
        <v>0</v>
      </c>
      <c r="L226" s="398">
        <v>0</v>
      </c>
      <c r="M226" s="396">
        <v>0</v>
      </c>
      <c r="N226" s="397">
        <v>0</v>
      </c>
      <c r="O226" s="293"/>
    </row>
    <row r="227" spans="1:15" ht="12" thickBot="1">
      <c r="A227" s="294" t="s">
        <v>277</v>
      </c>
      <c r="B227" s="896"/>
      <c r="C227" s="295">
        <f t="shared" ref="C227:N227" ca="1" si="26">+C220+C221+C222+C223+C224+C225+C226</f>
        <v>4.0000000000000003E-5</v>
      </c>
      <c r="D227" s="296">
        <f ca="1">+D220+D221+D222+D223+D224+D225+D226</f>
        <v>4.0000000000000003E-5</v>
      </c>
      <c r="E227" s="297">
        <f ca="1">+E220+E221+E222+E223+E224+E225+E226</f>
        <v>0</v>
      </c>
      <c r="F227" s="297">
        <f ca="1">+F220+F221+F222+F223+F224+F225+F226</f>
        <v>0</v>
      </c>
      <c r="G227" s="297">
        <f ca="1">+G220+G221+G222+G223+G224+G225+G226</f>
        <v>0</v>
      </c>
      <c r="H227" s="298">
        <f ca="1">+H220+H221+H222+H223+H224+H225+H226</f>
        <v>4.0000000000000003E-5</v>
      </c>
      <c r="I227" s="299">
        <f t="shared" ca="1" si="26"/>
        <v>0</v>
      </c>
      <c r="J227" s="297">
        <f t="shared" ca="1" si="26"/>
        <v>0</v>
      </c>
      <c r="K227" s="299">
        <f t="shared" ca="1" si="26"/>
        <v>0</v>
      </c>
      <c r="L227" s="298">
        <f t="shared" ca="1" si="26"/>
        <v>0</v>
      </c>
      <c r="M227" s="299">
        <f t="shared" ca="1" si="26"/>
        <v>0</v>
      </c>
      <c r="N227" s="297">
        <f t="shared" ca="1" si="26"/>
        <v>0</v>
      </c>
      <c r="O227" s="377">
        <v>0</v>
      </c>
    </row>
    <row r="228" spans="1:15">
      <c r="A228" s="287" t="s">
        <v>510</v>
      </c>
      <c r="B228" s="894" t="s">
        <v>544</v>
      </c>
      <c r="C228" s="378">
        <v>9.6127780000000005</v>
      </c>
      <c r="D228" s="379">
        <v>9.6126640000000005</v>
      </c>
      <c r="E228" s="380">
        <v>0</v>
      </c>
      <c r="F228" s="380">
        <v>0</v>
      </c>
      <c r="G228" s="380">
        <v>9.6126640000000005</v>
      </c>
      <c r="H228" s="381">
        <v>0</v>
      </c>
      <c r="I228" s="382">
        <v>0</v>
      </c>
      <c r="J228" s="383">
        <v>0</v>
      </c>
      <c r="K228" s="382">
        <v>0</v>
      </c>
      <c r="L228" s="384">
        <v>0</v>
      </c>
      <c r="M228" s="382">
        <v>0</v>
      </c>
      <c r="N228" s="383">
        <v>0</v>
      </c>
      <c r="O228" s="300"/>
    </row>
    <row r="229" spans="1:15">
      <c r="A229" s="289" t="s">
        <v>512</v>
      </c>
      <c r="B229" s="895"/>
      <c r="C229" s="385">
        <v>9.5526890000000009</v>
      </c>
      <c r="D229" s="386">
        <v>9.5524620000000002</v>
      </c>
      <c r="E229" s="387">
        <v>0</v>
      </c>
      <c r="F229" s="387">
        <v>0</v>
      </c>
      <c r="G229" s="387">
        <v>9.5524620000000002</v>
      </c>
      <c r="H229" s="388">
        <v>0</v>
      </c>
      <c r="I229" s="389">
        <v>0</v>
      </c>
      <c r="J229" s="390">
        <v>0</v>
      </c>
      <c r="K229" s="389">
        <v>0</v>
      </c>
      <c r="L229" s="391">
        <v>0</v>
      </c>
      <c r="M229" s="389">
        <v>0</v>
      </c>
      <c r="N229" s="390">
        <v>0</v>
      </c>
      <c r="O229" s="290"/>
    </row>
    <row r="230" spans="1:15">
      <c r="A230" s="289" t="s">
        <v>513</v>
      </c>
      <c r="B230" s="895"/>
      <c r="C230" s="385">
        <v>0</v>
      </c>
      <c r="D230" s="386">
        <v>0</v>
      </c>
      <c r="E230" s="387">
        <v>0</v>
      </c>
      <c r="F230" s="387">
        <v>0</v>
      </c>
      <c r="G230" s="387">
        <v>0</v>
      </c>
      <c r="H230" s="388">
        <v>0</v>
      </c>
      <c r="I230" s="389">
        <v>0</v>
      </c>
      <c r="J230" s="369">
        <v>0</v>
      </c>
      <c r="K230" s="389">
        <v>0</v>
      </c>
      <c r="L230" s="369">
        <v>0</v>
      </c>
      <c r="M230" s="389">
        <v>0</v>
      </c>
      <c r="N230" s="390">
        <v>0</v>
      </c>
      <c r="O230" s="291"/>
    </row>
    <row r="231" spans="1:15">
      <c r="A231" s="289" t="s">
        <v>514</v>
      </c>
      <c r="B231" s="895"/>
      <c r="C231" s="385">
        <v>0</v>
      </c>
      <c r="D231" s="386">
        <v>0</v>
      </c>
      <c r="E231" s="387">
        <v>0</v>
      </c>
      <c r="F231" s="387">
        <v>0</v>
      </c>
      <c r="G231" s="387">
        <v>0</v>
      </c>
      <c r="H231" s="388">
        <v>0</v>
      </c>
      <c r="I231" s="389">
        <v>0</v>
      </c>
      <c r="J231" s="390">
        <v>0</v>
      </c>
      <c r="K231" s="389">
        <v>0</v>
      </c>
      <c r="L231" s="391">
        <v>0</v>
      </c>
      <c r="M231" s="389">
        <v>0</v>
      </c>
      <c r="N231" s="390">
        <v>0</v>
      </c>
      <c r="O231" s="290"/>
    </row>
    <row r="232" spans="1:15">
      <c r="A232" s="289" t="s">
        <v>515</v>
      </c>
      <c r="B232" s="895"/>
      <c r="C232" s="385">
        <v>0</v>
      </c>
      <c r="D232" s="386">
        <v>0</v>
      </c>
      <c r="E232" s="387">
        <v>0</v>
      </c>
      <c r="F232" s="387">
        <v>0</v>
      </c>
      <c r="G232" s="387">
        <v>0</v>
      </c>
      <c r="H232" s="388">
        <v>0</v>
      </c>
      <c r="I232" s="389">
        <v>0</v>
      </c>
      <c r="J232" s="390">
        <v>0</v>
      </c>
      <c r="K232" s="389">
        <v>0</v>
      </c>
      <c r="L232" s="391">
        <v>0</v>
      </c>
      <c r="M232" s="389">
        <v>0</v>
      </c>
      <c r="N232" s="390">
        <v>0</v>
      </c>
      <c r="O232" s="290"/>
    </row>
    <row r="233" spans="1:15">
      <c r="A233" s="289" t="s">
        <v>516</v>
      </c>
      <c r="B233" s="895"/>
      <c r="C233" s="385">
        <v>0</v>
      </c>
      <c r="D233" s="386">
        <v>0</v>
      </c>
      <c r="E233" s="387">
        <v>0</v>
      </c>
      <c r="F233" s="387">
        <v>0</v>
      </c>
      <c r="G233" s="387">
        <v>0</v>
      </c>
      <c r="H233" s="388">
        <v>0</v>
      </c>
      <c r="I233" s="389">
        <v>0</v>
      </c>
      <c r="J233" s="390">
        <v>0</v>
      </c>
      <c r="K233" s="389">
        <v>0</v>
      </c>
      <c r="L233" s="391">
        <v>0</v>
      </c>
      <c r="M233" s="389">
        <v>0</v>
      </c>
      <c r="N233" s="390">
        <v>0</v>
      </c>
      <c r="O233" s="290"/>
    </row>
    <row r="234" spans="1:15">
      <c r="A234" s="292" t="s">
        <v>517</v>
      </c>
      <c r="B234" s="895"/>
      <c r="C234" s="392">
        <v>0</v>
      </c>
      <c r="D234" s="393">
        <v>0</v>
      </c>
      <c r="E234" s="394">
        <v>0</v>
      </c>
      <c r="F234" s="394">
        <v>0</v>
      </c>
      <c r="G234" s="394">
        <v>0</v>
      </c>
      <c r="H234" s="395">
        <v>0</v>
      </c>
      <c r="I234" s="396">
        <v>0</v>
      </c>
      <c r="J234" s="397">
        <v>0</v>
      </c>
      <c r="K234" s="396">
        <v>0</v>
      </c>
      <c r="L234" s="398">
        <v>0</v>
      </c>
      <c r="M234" s="396">
        <v>0</v>
      </c>
      <c r="N234" s="397">
        <v>0</v>
      </c>
      <c r="O234" s="293"/>
    </row>
    <row r="235" spans="1:15" ht="12" thickBot="1">
      <c r="A235" s="294" t="s">
        <v>277</v>
      </c>
      <c r="B235" s="896"/>
      <c r="C235" s="295">
        <f t="shared" ref="C235:N235" ca="1" si="27">+C228+C229+C230+C231+C232+C233+C234</f>
        <v>19.165467</v>
      </c>
      <c r="D235" s="296">
        <f ca="1">+D228+D229+D230+D231+D232+D233+D234</f>
        <v>19.165126000000001</v>
      </c>
      <c r="E235" s="297">
        <f ca="1">+E228+E229+E230+E231+E232+E233+E234</f>
        <v>0</v>
      </c>
      <c r="F235" s="297">
        <f ca="1">+F228+F229+F230+F231+F232+F233+F234</f>
        <v>0</v>
      </c>
      <c r="G235" s="297">
        <f ca="1">+G228+G229+G230+G231+G232+G233+G234</f>
        <v>19.165126000000001</v>
      </c>
      <c r="H235" s="298">
        <f ca="1">+H228+H229+H230+H231+H232+H233+H234</f>
        <v>0</v>
      </c>
      <c r="I235" s="299">
        <f t="shared" ca="1" si="27"/>
        <v>0</v>
      </c>
      <c r="J235" s="297">
        <f t="shared" ca="1" si="27"/>
        <v>0</v>
      </c>
      <c r="K235" s="299">
        <f t="shared" ca="1" si="27"/>
        <v>0</v>
      </c>
      <c r="L235" s="298">
        <f t="shared" ca="1" si="27"/>
        <v>0</v>
      </c>
      <c r="M235" s="299">
        <f t="shared" ca="1" si="27"/>
        <v>0</v>
      </c>
      <c r="N235" s="297">
        <f t="shared" ca="1" si="27"/>
        <v>0</v>
      </c>
      <c r="O235" s="377">
        <v>0</v>
      </c>
    </row>
    <row r="236" spans="1:15">
      <c r="A236" s="287" t="s">
        <v>510</v>
      </c>
      <c r="B236" s="894" t="s">
        <v>545</v>
      </c>
      <c r="C236" s="399">
        <v>0</v>
      </c>
      <c r="D236" s="400">
        <v>0</v>
      </c>
      <c r="E236" s="401">
        <v>0</v>
      </c>
      <c r="F236" s="401">
        <v>0</v>
      </c>
      <c r="G236" s="401">
        <v>0</v>
      </c>
      <c r="H236" s="402">
        <v>0</v>
      </c>
      <c r="I236" s="403">
        <v>0</v>
      </c>
      <c r="J236" s="404">
        <v>0</v>
      </c>
      <c r="K236" s="403">
        <v>0</v>
      </c>
      <c r="L236" s="405">
        <v>0</v>
      </c>
      <c r="M236" s="403">
        <v>0</v>
      </c>
      <c r="N236" s="404">
        <v>0</v>
      </c>
      <c r="O236" s="406"/>
    </row>
    <row r="237" spans="1:15">
      <c r="A237" s="289" t="s">
        <v>512</v>
      </c>
      <c r="B237" s="895"/>
      <c r="C237" s="407">
        <v>0</v>
      </c>
      <c r="D237" s="408">
        <v>0</v>
      </c>
      <c r="E237" s="409">
        <v>0</v>
      </c>
      <c r="F237" s="409">
        <v>0</v>
      </c>
      <c r="G237" s="409">
        <v>0</v>
      </c>
      <c r="H237" s="410">
        <v>0</v>
      </c>
      <c r="I237" s="411">
        <v>0</v>
      </c>
      <c r="J237" s="412">
        <v>0</v>
      </c>
      <c r="K237" s="411">
        <v>0</v>
      </c>
      <c r="L237" s="413">
        <v>0</v>
      </c>
      <c r="M237" s="411">
        <v>0</v>
      </c>
      <c r="N237" s="412">
        <v>0</v>
      </c>
      <c r="O237" s="414"/>
    </row>
    <row r="238" spans="1:15">
      <c r="A238" s="289" t="s">
        <v>513</v>
      </c>
      <c r="B238" s="895"/>
      <c r="C238" s="407">
        <v>0</v>
      </c>
      <c r="D238" s="408">
        <v>0</v>
      </c>
      <c r="E238" s="409">
        <v>0</v>
      </c>
      <c r="F238" s="409">
        <v>0</v>
      </c>
      <c r="G238" s="409">
        <v>0</v>
      </c>
      <c r="H238" s="410">
        <v>0</v>
      </c>
      <c r="I238" s="411">
        <v>0</v>
      </c>
      <c r="J238" s="415">
        <v>0</v>
      </c>
      <c r="K238" s="411">
        <v>0</v>
      </c>
      <c r="L238" s="415">
        <v>0</v>
      </c>
      <c r="M238" s="411">
        <v>0</v>
      </c>
      <c r="N238" s="412">
        <v>0</v>
      </c>
      <c r="O238" s="416"/>
    </row>
    <row r="239" spans="1:15">
      <c r="A239" s="289" t="s">
        <v>514</v>
      </c>
      <c r="B239" s="895"/>
      <c r="C239" s="407">
        <v>0</v>
      </c>
      <c r="D239" s="408">
        <v>0</v>
      </c>
      <c r="E239" s="409">
        <v>0</v>
      </c>
      <c r="F239" s="409">
        <v>0</v>
      </c>
      <c r="G239" s="409">
        <v>0</v>
      </c>
      <c r="H239" s="410">
        <v>0</v>
      </c>
      <c r="I239" s="411">
        <v>0</v>
      </c>
      <c r="J239" s="412">
        <v>0</v>
      </c>
      <c r="K239" s="411">
        <v>0</v>
      </c>
      <c r="L239" s="413">
        <v>0</v>
      </c>
      <c r="M239" s="411">
        <v>0</v>
      </c>
      <c r="N239" s="412">
        <v>0</v>
      </c>
      <c r="O239" s="414"/>
    </row>
    <row r="240" spans="1:15">
      <c r="A240" s="289" t="s">
        <v>515</v>
      </c>
      <c r="B240" s="895"/>
      <c r="C240" s="407">
        <v>0</v>
      </c>
      <c r="D240" s="408">
        <v>0</v>
      </c>
      <c r="E240" s="409">
        <v>0</v>
      </c>
      <c r="F240" s="409">
        <v>0</v>
      </c>
      <c r="G240" s="409">
        <v>0</v>
      </c>
      <c r="H240" s="410">
        <v>0</v>
      </c>
      <c r="I240" s="411">
        <v>0</v>
      </c>
      <c r="J240" s="412">
        <v>0</v>
      </c>
      <c r="K240" s="411">
        <v>0</v>
      </c>
      <c r="L240" s="413">
        <v>0</v>
      </c>
      <c r="M240" s="411">
        <v>0</v>
      </c>
      <c r="N240" s="412">
        <v>0</v>
      </c>
      <c r="O240" s="414"/>
    </row>
    <row r="241" spans="1:15">
      <c r="A241" s="289" t="s">
        <v>516</v>
      </c>
      <c r="B241" s="895"/>
      <c r="C241" s="407">
        <v>0</v>
      </c>
      <c r="D241" s="408">
        <v>0</v>
      </c>
      <c r="E241" s="409">
        <v>0</v>
      </c>
      <c r="F241" s="409">
        <v>0</v>
      </c>
      <c r="G241" s="409">
        <v>0</v>
      </c>
      <c r="H241" s="410">
        <v>0</v>
      </c>
      <c r="I241" s="411">
        <v>0</v>
      </c>
      <c r="J241" s="412">
        <v>0</v>
      </c>
      <c r="K241" s="411">
        <v>0</v>
      </c>
      <c r="L241" s="413">
        <v>0</v>
      </c>
      <c r="M241" s="411">
        <v>0</v>
      </c>
      <c r="N241" s="412">
        <v>0</v>
      </c>
      <c r="O241" s="414"/>
    </row>
    <row r="242" spans="1:15">
      <c r="A242" s="292" t="s">
        <v>517</v>
      </c>
      <c r="B242" s="895"/>
      <c r="C242" s="417">
        <v>0</v>
      </c>
      <c r="D242" s="418">
        <v>0</v>
      </c>
      <c r="E242" s="419">
        <v>0</v>
      </c>
      <c r="F242" s="419">
        <v>0</v>
      </c>
      <c r="G242" s="419">
        <v>0</v>
      </c>
      <c r="H242" s="420">
        <v>0</v>
      </c>
      <c r="I242" s="421">
        <v>0</v>
      </c>
      <c r="J242" s="422">
        <v>0</v>
      </c>
      <c r="K242" s="421">
        <v>0</v>
      </c>
      <c r="L242" s="423">
        <v>0</v>
      </c>
      <c r="M242" s="421">
        <v>0</v>
      </c>
      <c r="N242" s="422">
        <v>0</v>
      </c>
      <c r="O242" s="424"/>
    </row>
    <row r="243" spans="1:15" ht="12" thickBot="1">
      <c r="A243" s="294" t="s">
        <v>277</v>
      </c>
      <c r="B243" s="896"/>
      <c r="C243" s="425">
        <f t="shared" ref="C243:N243" ca="1" si="28">+C236+C237+C238+C239+C240+C241+C242</f>
        <v>0</v>
      </c>
      <c r="D243" s="426">
        <f ca="1">+D236+D237+D238+D239+D240+D241+D242</f>
        <v>0</v>
      </c>
      <c r="E243" s="427">
        <f ca="1">+E236+E237+E238+E239+E240+E241+E242</f>
        <v>0</v>
      </c>
      <c r="F243" s="427">
        <f ca="1">+F236+F237+F238+F239+F240+F241+F242</f>
        <v>0</v>
      </c>
      <c r="G243" s="427">
        <f ca="1">+G236+G237+G238+G239+G240+G241+G242</f>
        <v>0</v>
      </c>
      <c r="H243" s="428">
        <f ca="1">+H236+H237+H238+H239+H240+H241+H242</f>
        <v>0</v>
      </c>
      <c r="I243" s="429">
        <f t="shared" ca="1" si="28"/>
        <v>0</v>
      </c>
      <c r="J243" s="427">
        <f t="shared" ca="1" si="28"/>
        <v>0</v>
      </c>
      <c r="K243" s="429">
        <f t="shared" ca="1" si="28"/>
        <v>0</v>
      </c>
      <c r="L243" s="428">
        <f t="shared" ca="1" si="28"/>
        <v>0</v>
      </c>
      <c r="M243" s="429">
        <f t="shared" ca="1" si="28"/>
        <v>0</v>
      </c>
      <c r="N243" s="427">
        <f t="shared" ca="1" si="28"/>
        <v>0</v>
      </c>
      <c r="O243" s="430">
        <v>0</v>
      </c>
    </row>
    <row r="244" spans="1:15">
      <c r="A244" s="287" t="s">
        <v>510</v>
      </c>
      <c r="B244" s="894" t="s">
        <v>546</v>
      </c>
      <c r="C244" s="399">
        <v>0</v>
      </c>
      <c r="D244" s="400">
        <v>0</v>
      </c>
      <c r="E244" s="401">
        <v>0</v>
      </c>
      <c r="F244" s="401">
        <v>0</v>
      </c>
      <c r="G244" s="401">
        <v>0</v>
      </c>
      <c r="H244" s="402">
        <v>0</v>
      </c>
      <c r="I244" s="403">
        <v>0</v>
      </c>
      <c r="J244" s="404">
        <v>0</v>
      </c>
      <c r="K244" s="403">
        <v>0</v>
      </c>
      <c r="L244" s="405">
        <v>0</v>
      </c>
      <c r="M244" s="403">
        <v>0</v>
      </c>
      <c r="N244" s="404">
        <v>0</v>
      </c>
      <c r="O244" s="406"/>
    </row>
    <row r="245" spans="1:15">
      <c r="A245" s="289" t="s">
        <v>512</v>
      </c>
      <c r="B245" s="895"/>
      <c r="C245" s="407">
        <v>0</v>
      </c>
      <c r="D245" s="408">
        <v>0</v>
      </c>
      <c r="E245" s="409">
        <v>0</v>
      </c>
      <c r="F245" s="409">
        <v>0</v>
      </c>
      <c r="G245" s="409">
        <v>0</v>
      </c>
      <c r="H245" s="410">
        <v>0</v>
      </c>
      <c r="I245" s="411">
        <v>0</v>
      </c>
      <c r="J245" s="412">
        <v>0</v>
      </c>
      <c r="K245" s="411">
        <v>0</v>
      </c>
      <c r="L245" s="413">
        <v>0</v>
      </c>
      <c r="M245" s="411">
        <v>0</v>
      </c>
      <c r="N245" s="412">
        <v>0</v>
      </c>
      <c r="O245" s="414"/>
    </row>
    <row r="246" spans="1:15">
      <c r="A246" s="289" t="s">
        <v>513</v>
      </c>
      <c r="B246" s="895"/>
      <c r="C246" s="407">
        <v>0</v>
      </c>
      <c r="D246" s="408">
        <v>0</v>
      </c>
      <c r="E246" s="409">
        <v>0</v>
      </c>
      <c r="F246" s="409">
        <v>0</v>
      </c>
      <c r="G246" s="409">
        <v>0</v>
      </c>
      <c r="H246" s="410">
        <v>0</v>
      </c>
      <c r="I246" s="411">
        <v>0</v>
      </c>
      <c r="J246" s="415">
        <v>0</v>
      </c>
      <c r="K246" s="411">
        <v>0</v>
      </c>
      <c r="L246" s="415">
        <v>0</v>
      </c>
      <c r="M246" s="411">
        <v>0</v>
      </c>
      <c r="N246" s="412">
        <v>0</v>
      </c>
      <c r="O246" s="416"/>
    </row>
    <row r="247" spans="1:15">
      <c r="A247" s="289" t="s">
        <v>514</v>
      </c>
      <c r="B247" s="895"/>
      <c r="C247" s="407">
        <v>0</v>
      </c>
      <c r="D247" s="408">
        <v>0</v>
      </c>
      <c r="E247" s="409">
        <v>0</v>
      </c>
      <c r="F247" s="409">
        <v>0</v>
      </c>
      <c r="G247" s="409">
        <v>0</v>
      </c>
      <c r="H247" s="410">
        <v>0</v>
      </c>
      <c r="I247" s="411">
        <v>0</v>
      </c>
      <c r="J247" s="412">
        <v>0</v>
      </c>
      <c r="K247" s="411">
        <v>0</v>
      </c>
      <c r="L247" s="413">
        <v>0</v>
      </c>
      <c r="M247" s="411">
        <v>0</v>
      </c>
      <c r="N247" s="412">
        <v>0</v>
      </c>
      <c r="O247" s="414"/>
    </row>
    <row r="248" spans="1:15">
      <c r="A248" s="289" t="s">
        <v>515</v>
      </c>
      <c r="B248" s="895"/>
      <c r="C248" s="407">
        <v>0</v>
      </c>
      <c r="D248" s="408">
        <v>0</v>
      </c>
      <c r="E248" s="409">
        <v>0</v>
      </c>
      <c r="F248" s="409">
        <v>0</v>
      </c>
      <c r="G248" s="409">
        <v>0</v>
      </c>
      <c r="H248" s="410">
        <v>0</v>
      </c>
      <c r="I248" s="411">
        <v>0</v>
      </c>
      <c r="J248" s="412">
        <v>0</v>
      </c>
      <c r="K248" s="411">
        <v>0</v>
      </c>
      <c r="L248" s="413">
        <v>0</v>
      </c>
      <c r="M248" s="411">
        <v>0</v>
      </c>
      <c r="N248" s="412">
        <v>0</v>
      </c>
      <c r="O248" s="414"/>
    </row>
    <row r="249" spans="1:15">
      <c r="A249" s="289" t="s">
        <v>516</v>
      </c>
      <c r="B249" s="895"/>
      <c r="C249" s="407">
        <v>0</v>
      </c>
      <c r="D249" s="408">
        <v>0</v>
      </c>
      <c r="E249" s="409">
        <v>0</v>
      </c>
      <c r="F249" s="409">
        <v>0</v>
      </c>
      <c r="G249" s="409">
        <v>0</v>
      </c>
      <c r="H249" s="410">
        <v>0</v>
      </c>
      <c r="I249" s="411">
        <v>0</v>
      </c>
      <c r="J249" s="412">
        <v>0</v>
      </c>
      <c r="K249" s="411">
        <v>0</v>
      </c>
      <c r="L249" s="413">
        <v>0</v>
      </c>
      <c r="M249" s="411">
        <v>0</v>
      </c>
      <c r="N249" s="412">
        <v>0</v>
      </c>
      <c r="O249" s="414"/>
    </row>
    <row r="250" spans="1:15">
      <c r="A250" s="292" t="s">
        <v>517</v>
      </c>
      <c r="B250" s="895"/>
      <c r="C250" s="417">
        <v>0</v>
      </c>
      <c r="D250" s="418">
        <v>0</v>
      </c>
      <c r="E250" s="419">
        <v>0</v>
      </c>
      <c r="F250" s="419">
        <v>0</v>
      </c>
      <c r="G250" s="419">
        <v>0</v>
      </c>
      <c r="H250" s="420">
        <v>0</v>
      </c>
      <c r="I250" s="421">
        <v>0</v>
      </c>
      <c r="J250" s="422">
        <v>0</v>
      </c>
      <c r="K250" s="421">
        <v>0</v>
      </c>
      <c r="L250" s="423">
        <v>0</v>
      </c>
      <c r="M250" s="421">
        <v>0</v>
      </c>
      <c r="N250" s="422">
        <v>0</v>
      </c>
      <c r="O250" s="424"/>
    </row>
    <row r="251" spans="1:15" ht="12" thickBot="1">
      <c r="A251" s="294" t="s">
        <v>277</v>
      </c>
      <c r="B251" s="896"/>
      <c r="C251" s="425">
        <f t="shared" ref="C251:N251" ca="1" si="29">+C244+C245+C246+C247+C248+C249+C250</f>
        <v>0</v>
      </c>
      <c r="D251" s="426">
        <f ca="1">+D244+D245+D246+D247+D248+D249+D250</f>
        <v>0</v>
      </c>
      <c r="E251" s="427">
        <f ca="1">+E244+E245+E246+E247+E248+E249+E250</f>
        <v>0</v>
      </c>
      <c r="F251" s="427">
        <f ca="1">+F244+F245+F246+F247+F248+F249+F250</f>
        <v>0</v>
      </c>
      <c r="G251" s="427">
        <f ca="1">+G244+G245+G246+G247+G248+G249+G250</f>
        <v>0</v>
      </c>
      <c r="H251" s="428">
        <f ca="1">+H244+H245+H246+H247+H248+H249+H250</f>
        <v>0</v>
      </c>
      <c r="I251" s="429">
        <f t="shared" ca="1" si="29"/>
        <v>0</v>
      </c>
      <c r="J251" s="427">
        <f t="shared" ca="1" si="29"/>
        <v>0</v>
      </c>
      <c r="K251" s="429">
        <f t="shared" ca="1" si="29"/>
        <v>0</v>
      </c>
      <c r="L251" s="428">
        <f t="shared" ca="1" si="29"/>
        <v>0</v>
      </c>
      <c r="M251" s="429">
        <f t="shared" ca="1" si="29"/>
        <v>0</v>
      </c>
      <c r="N251" s="427">
        <f t="shared" ca="1" si="29"/>
        <v>0</v>
      </c>
      <c r="O251" s="430">
        <v>0</v>
      </c>
    </row>
    <row r="252" spans="1:15">
      <c r="A252" s="287" t="s">
        <v>510</v>
      </c>
      <c r="B252" s="894" t="s">
        <v>547</v>
      </c>
      <c r="C252" s="378">
        <v>3.6999999999999998E-5</v>
      </c>
      <c r="D252" s="379">
        <v>3.6999999999999998E-5</v>
      </c>
      <c r="E252" s="380">
        <v>0</v>
      </c>
      <c r="F252" s="380">
        <v>0</v>
      </c>
      <c r="G252" s="380">
        <v>0</v>
      </c>
      <c r="H252" s="381">
        <v>3.6999999999999998E-5</v>
      </c>
      <c r="I252" s="382">
        <v>0</v>
      </c>
      <c r="J252" s="383">
        <v>0</v>
      </c>
      <c r="K252" s="382">
        <v>0</v>
      </c>
      <c r="L252" s="384">
        <v>0</v>
      </c>
      <c r="M252" s="382">
        <v>0</v>
      </c>
      <c r="N252" s="383">
        <v>0</v>
      </c>
      <c r="O252" s="300"/>
    </row>
    <row r="253" spans="1:15">
      <c r="A253" s="289" t="s">
        <v>512</v>
      </c>
      <c r="B253" s="895"/>
      <c r="C253" s="385">
        <v>0</v>
      </c>
      <c r="D253" s="386">
        <v>0</v>
      </c>
      <c r="E253" s="387">
        <v>0</v>
      </c>
      <c r="F253" s="387">
        <v>0</v>
      </c>
      <c r="G253" s="387">
        <v>0</v>
      </c>
      <c r="H253" s="388">
        <v>0</v>
      </c>
      <c r="I253" s="389">
        <v>0</v>
      </c>
      <c r="J253" s="390">
        <v>0</v>
      </c>
      <c r="K253" s="389">
        <v>0</v>
      </c>
      <c r="L253" s="391">
        <v>0</v>
      </c>
      <c r="M253" s="389">
        <v>0</v>
      </c>
      <c r="N253" s="390">
        <v>0</v>
      </c>
      <c r="O253" s="290"/>
    </row>
    <row r="254" spans="1:15">
      <c r="A254" s="289" t="s">
        <v>513</v>
      </c>
      <c r="B254" s="895"/>
      <c r="C254" s="385">
        <v>9.8722000000000004E-2</v>
      </c>
      <c r="D254" s="386">
        <v>9.8722000000000004E-2</v>
      </c>
      <c r="E254" s="387">
        <v>9.8722000000000004E-2</v>
      </c>
      <c r="F254" s="387">
        <v>0</v>
      </c>
      <c r="G254" s="387">
        <v>0</v>
      </c>
      <c r="H254" s="388">
        <v>0</v>
      </c>
      <c r="I254" s="389">
        <v>0</v>
      </c>
      <c r="J254" s="369">
        <v>0</v>
      </c>
      <c r="K254" s="389">
        <v>0</v>
      </c>
      <c r="L254" s="369">
        <v>0</v>
      </c>
      <c r="M254" s="389">
        <v>0</v>
      </c>
      <c r="N254" s="390">
        <v>0</v>
      </c>
      <c r="O254" s="291"/>
    </row>
    <row r="255" spans="1:15">
      <c r="A255" s="289" t="s">
        <v>514</v>
      </c>
      <c r="B255" s="895"/>
      <c r="C255" s="385">
        <v>0</v>
      </c>
      <c r="D255" s="386">
        <v>0</v>
      </c>
      <c r="E255" s="387">
        <v>0</v>
      </c>
      <c r="F255" s="387">
        <v>0</v>
      </c>
      <c r="G255" s="387">
        <v>0</v>
      </c>
      <c r="H255" s="388">
        <v>0</v>
      </c>
      <c r="I255" s="389">
        <v>0</v>
      </c>
      <c r="J255" s="390">
        <v>0</v>
      </c>
      <c r="K255" s="389">
        <v>0</v>
      </c>
      <c r="L255" s="391">
        <v>0</v>
      </c>
      <c r="M255" s="389">
        <v>0</v>
      </c>
      <c r="N255" s="390">
        <v>0</v>
      </c>
      <c r="O255" s="290"/>
    </row>
    <row r="256" spans="1:15">
      <c r="A256" s="289" t="s">
        <v>515</v>
      </c>
      <c r="B256" s="895"/>
      <c r="C256" s="385">
        <v>8.0560000000000007E-3</v>
      </c>
      <c r="D256" s="386">
        <v>8.0560000000000007E-3</v>
      </c>
      <c r="E256" s="387">
        <v>8.0560000000000007E-3</v>
      </c>
      <c r="F256" s="387">
        <v>0</v>
      </c>
      <c r="G256" s="387">
        <v>0</v>
      </c>
      <c r="H256" s="388">
        <v>0</v>
      </c>
      <c r="I256" s="389">
        <v>0</v>
      </c>
      <c r="J256" s="390">
        <v>0</v>
      </c>
      <c r="K256" s="389">
        <v>0</v>
      </c>
      <c r="L256" s="391">
        <v>0</v>
      </c>
      <c r="M256" s="389">
        <v>0</v>
      </c>
      <c r="N256" s="390">
        <v>0</v>
      </c>
      <c r="O256" s="290"/>
    </row>
    <row r="257" spans="1:15">
      <c r="A257" s="289" t="s">
        <v>516</v>
      </c>
      <c r="B257" s="895"/>
      <c r="C257" s="385">
        <v>0</v>
      </c>
      <c r="D257" s="386">
        <v>0</v>
      </c>
      <c r="E257" s="387">
        <v>0</v>
      </c>
      <c r="F257" s="387">
        <v>0</v>
      </c>
      <c r="G257" s="387">
        <v>0</v>
      </c>
      <c r="H257" s="388">
        <v>0</v>
      </c>
      <c r="I257" s="389">
        <v>0</v>
      </c>
      <c r="J257" s="390">
        <v>0</v>
      </c>
      <c r="K257" s="389">
        <v>0</v>
      </c>
      <c r="L257" s="391">
        <v>0</v>
      </c>
      <c r="M257" s="389">
        <v>0</v>
      </c>
      <c r="N257" s="390">
        <v>0</v>
      </c>
      <c r="O257" s="290"/>
    </row>
    <row r="258" spans="1:15">
      <c r="A258" s="292" t="s">
        <v>517</v>
      </c>
      <c r="B258" s="895"/>
      <c r="C258" s="392">
        <v>0</v>
      </c>
      <c r="D258" s="393">
        <v>0</v>
      </c>
      <c r="E258" s="394">
        <v>0</v>
      </c>
      <c r="F258" s="394">
        <v>0</v>
      </c>
      <c r="G258" s="394">
        <v>0</v>
      </c>
      <c r="H258" s="395">
        <v>0</v>
      </c>
      <c r="I258" s="396">
        <v>0</v>
      </c>
      <c r="J258" s="397">
        <v>0</v>
      </c>
      <c r="K258" s="396">
        <v>0</v>
      </c>
      <c r="L258" s="398">
        <v>0</v>
      </c>
      <c r="M258" s="396">
        <v>0</v>
      </c>
      <c r="N258" s="397">
        <v>0</v>
      </c>
      <c r="O258" s="293"/>
    </row>
    <row r="259" spans="1:15" ht="12" thickBot="1">
      <c r="A259" s="294" t="s">
        <v>277</v>
      </c>
      <c r="B259" s="896"/>
      <c r="C259" s="295">
        <f t="shared" ref="C259:N259" ca="1" si="30">+C252+C253+C254+C255+C256+C257+C258</f>
        <v>0.10681499999999999</v>
      </c>
      <c r="D259" s="296">
        <f ca="1">+D252+D253+D254+D255+D256+D257+D258</f>
        <v>0.10681499999999999</v>
      </c>
      <c r="E259" s="297">
        <f ca="1">+E252+E253+E254+E255+E256+E257+E258</f>
        <v>0.10677800000000001</v>
      </c>
      <c r="F259" s="297">
        <f ca="1">+F252+F253+F254+F255+F256+F257+F258</f>
        <v>0</v>
      </c>
      <c r="G259" s="297">
        <f ca="1">+G252+G253+G254+G255+G256+G257+G258</f>
        <v>0</v>
      </c>
      <c r="H259" s="298">
        <f ca="1">+H252+H253+H254+H255+H256+H257+H258</f>
        <v>3.6999999999999998E-5</v>
      </c>
      <c r="I259" s="299">
        <f t="shared" ca="1" si="30"/>
        <v>0</v>
      </c>
      <c r="J259" s="297">
        <f t="shared" ca="1" si="30"/>
        <v>0</v>
      </c>
      <c r="K259" s="299">
        <f t="shared" ca="1" si="30"/>
        <v>0</v>
      </c>
      <c r="L259" s="298">
        <f t="shared" ca="1" si="30"/>
        <v>0</v>
      </c>
      <c r="M259" s="299">
        <f t="shared" ca="1" si="30"/>
        <v>0</v>
      </c>
      <c r="N259" s="297">
        <f t="shared" ca="1" si="30"/>
        <v>0</v>
      </c>
      <c r="O259" s="377">
        <v>0</v>
      </c>
    </row>
    <row r="260" spans="1:15">
      <c r="A260" s="287" t="s">
        <v>510</v>
      </c>
      <c r="B260" s="894" t="s">
        <v>548</v>
      </c>
      <c r="C260" s="378">
        <v>2.6580000000000002E-3</v>
      </c>
      <c r="D260" s="379">
        <v>2.6580000000000002E-3</v>
      </c>
      <c r="E260" s="380">
        <v>0</v>
      </c>
      <c r="F260" s="380">
        <v>0</v>
      </c>
      <c r="G260" s="380">
        <v>0</v>
      </c>
      <c r="H260" s="381">
        <v>2.6580000000000002E-3</v>
      </c>
      <c r="I260" s="382">
        <v>0</v>
      </c>
      <c r="J260" s="383">
        <v>0</v>
      </c>
      <c r="K260" s="382">
        <v>0</v>
      </c>
      <c r="L260" s="384">
        <v>0</v>
      </c>
      <c r="M260" s="382">
        <v>0</v>
      </c>
      <c r="N260" s="383">
        <v>0</v>
      </c>
      <c r="O260" s="300"/>
    </row>
    <row r="261" spans="1:15">
      <c r="A261" s="289" t="s">
        <v>512</v>
      </c>
      <c r="B261" s="895"/>
      <c r="C261" s="385">
        <v>0</v>
      </c>
      <c r="D261" s="386">
        <v>0</v>
      </c>
      <c r="E261" s="387">
        <v>0</v>
      </c>
      <c r="F261" s="387">
        <v>0</v>
      </c>
      <c r="G261" s="387">
        <v>0</v>
      </c>
      <c r="H261" s="388">
        <v>0</v>
      </c>
      <c r="I261" s="389">
        <v>0</v>
      </c>
      <c r="J261" s="390">
        <v>0</v>
      </c>
      <c r="K261" s="389">
        <v>0</v>
      </c>
      <c r="L261" s="391">
        <v>0</v>
      </c>
      <c r="M261" s="389">
        <v>0</v>
      </c>
      <c r="N261" s="390">
        <v>0</v>
      </c>
      <c r="O261" s="290"/>
    </row>
    <row r="262" spans="1:15">
      <c r="A262" s="289" t="s">
        <v>513</v>
      </c>
      <c r="B262" s="895"/>
      <c r="C262" s="385">
        <v>0</v>
      </c>
      <c r="D262" s="386">
        <v>0</v>
      </c>
      <c r="E262" s="387">
        <v>0</v>
      </c>
      <c r="F262" s="387">
        <v>0</v>
      </c>
      <c r="G262" s="387">
        <v>0</v>
      </c>
      <c r="H262" s="388">
        <v>0</v>
      </c>
      <c r="I262" s="389">
        <v>0</v>
      </c>
      <c r="J262" s="369">
        <v>0</v>
      </c>
      <c r="K262" s="389">
        <v>0</v>
      </c>
      <c r="L262" s="369">
        <v>0</v>
      </c>
      <c r="M262" s="389">
        <v>0</v>
      </c>
      <c r="N262" s="390">
        <v>0</v>
      </c>
      <c r="O262" s="291"/>
    </row>
    <row r="263" spans="1:15">
      <c r="A263" s="289" t="s">
        <v>514</v>
      </c>
      <c r="B263" s="895"/>
      <c r="C263" s="385">
        <v>0</v>
      </c>
      <c r="D263" s="386">
        <v>0</v>
      </c>
      <c r="E263" s="387">
        <v>0</v>
      </c>
      <c r="F263" s="387">
        <v>0</v>
      </c>
      <c r="G263" s="387">
        <v>0</v>
      </c>
      <c r="H263" s="388">
        <v>0</v>
      </c>
      <c r="I263" s="389">
        <v>0</v>
      </c>
      <c r="J263" s="390">
        <v>0</v>
      </c>
      <c r="K263" s="389">
        <v>0</v>
      </c>
      <c r="L263" s="391">
        <v>0</v>
      </c>
      <c r="M263" s="389">
        <v>0</v>
      </c>
      <c r="N263" s="390">
        <v>0</v>
      </c>
      <c r="O263" s="290"/>
    </row>
    <row r="264" spans="1:15">
      <c r="A264" s="289" t="s">
        <v>515</v>
      </c>
      <c r="B264" s="895"/>
      <c r="C264" s="385">
        <v>6.7400000000000001E-4</v>
      </c>
      <c r="D264" s="386">
        <v>6.7400000000000001E-4</v>
      </c>
      <c r="E264" s="387">
        <v>6.7400000000000001E-4</v>
      </c>
      <c r="F264" s="387">
        <v>0</v>
      </c>
      <c r="G264" s="387">
        <v>0</v>
      </c>
      <c r="H264" s="388">
        <v>0</v>
      </c>
      <c r="I264" s="389">
        <v>0</v>
      </c>
      <c r="J264" s="390">
        <v>0</v>
      </c>
      <c r="K264" s="389">
        <v>0</v>
      </c>
      <c r="L264" s="391">
        <v>0</v>
      </c>
      <c r="M264" s="389">
        <v>0</v>
      </c>
      <c r="N264" s="390">
        <v>0</v>
      </c>
      <c r="O264" s="290"/>
    </row>
    <row r="265" spans="1:15">
      <c r="A265" s="289" t="s">
        <v>516</v>
      </c>
      <c r="B265" s="895"/>
      <c r="C265" s="385">
        <v>92.614509999999996</v>
      </c>
      <c r="D265" s="386">
        <v>92.614056000000005</v>
      </c>
      <c r="E265" s="387">
        <v>1.4449999999999999E-2</v>
      </c>
      <c r="F265" s="387">
        <v>0</v>
      </c>
      <c r="G265" s="387">
        <v>92.599605999999994</v>
      </c>
      <c r="H265" s="388">
        <v>0</v>
      </c>
      <c r="I265" s="389">
        <v>0</v>
      </c>
      <c r="J265" s="390">
        <v>0</v>
      </c>
      <c r="K265" s="389">
        <v>0</v>
      </c>
      <c r="L265" s="391">
        <v>0</v>
      </c>
      <c r="M265" s="389">
        <v>0</v>
      </c>
      <c r="N265" s="390">
        <v>0</v>
      </c>
      <c r="O265" s="290"/>
    </row>
    <row r="266" spans="1:15">
      <c r="A266" s="292" t="s">
        <v>517</v>
      </c>
      <c r="B266" s="895"/>
      <c r="C266" s="392">
        <v>0</v>
      </c>
      <c r="D266" s="393">
        <v>0</v>
      </c>
      <c r="E266" s="394">
        <v>0</v>
      </c>
      <c r="F266" s="394">
        <v>0</v>
      </c>
      <c r="G266" s="394">
        <v>0</v>
      </c>
      <c r="H266" s="395">
        <v>0</v>
      </c>
      <c r="I266" s="396">
        <v>0</v>
      </c>
      <c r="J266" s="397">
        <v>0</v>
      </c>
      <c r="K266" s="396">
        <v>0</v>
      </c>
      <c r="L266" s="398">
        <v>0</v>
      </c>
      <c r="M266" s="396">
        <v>0</v>
      </c>
      <c r="N266" s="397">
        <v>0</v>
      </c>
      <c r="O266" s="293"/>
    </row>
    <row r="267" spans="1:15" ht="12" thickBot="1">
      <c r="A267" s="294" t="s">
        <v>277</v>
      </c>
      <c r="B267" s="896"/>
      <c r="C267" s="295">
        <f t="shared" ref="C267:N267" ca="1" si="31">+C260+C261+C262+C263+C264+C265+C266</f>
        <v>92.617841999999996</v>
      </c>
      <c r="D267" s="296">
        <f ca="1">+D260+D261+D262+D263+D264+D265+D266</f>
        <v>92.617388000000005</v>
      </c>
      <c r="E267" s="297">
        <f ca="1">+E260+E261+E262+E263+E264+E265+E266</f>
        <v>1.5123999999999999E-2</v>
      </c>
      <c r="F267" s="297">
        <f ca="1">+F260+F261+F262+F263+F264+F265+F266</f>
        <v>0</v>
      </c>
      <c r="G267" s="297">
        <f ca="1">+G260+G261+G262+G263+G264+G265+G266</f>
        <v>92.599605999999994</v>
      </c>
      <c r="H267" s="298">
        <f ca="1">+H260+H261+H262+H263+H264+H265+H266</f>
        <v>2.6580000000000002E-3</v>
      </c>
      <c r="I267" s="299">
        <f t="shared" ca="1" si="31"/>
        <v>0</v>
      </c>
      <c r="J267" s="297">
        <f t="shared" ca="1" si="31"/>
        <v>0</v>
      </c>
      <c r="K267" s="299">
        <f t="shared" ca="1" si="31"/>
        <v>0</v>
      </c>
      <c r="L267" s="298">
        <f t="shared" ca="1" si="31"/>
        <v>0</v>
      </c>
      <c r="M267" s="299">
        <f t="shared" ca="1" si="31"/>
        <v>0</v>
      </c>
      <c r="N267" s="297">
        <f t="shared" ca="1" si="31"/>
        <v>0</v>
      </c>
      <c r="O267" s="377">
        <v>5.3200000000000003E-4</v>
      </c>
    </row>
    <row r="268" spans="1:15">
      <c r="A268" s="287" t="s">
        <v>510</v>
      </c>
      <c r="B268" s="894" t="s">
        <v>549</v>
      </c>
      <c r="C268" s="378">
        <v>0</v>
      </c>
      <c r="D268" s="379">
        <v>0</v>
      </c>
      <c r="E268" s="380">
        <v>0</v>
      </c>
      <c r="F268" s="380">
        <v>0</v>
      </c>
      <c r="G268" s="380">
        <v>0</v>
      </c>
      <c r="H268" s="381">
        <v>0</v>
      </c>
      <c r="I268" s="382">
        <v>0</v>
      </c>
      <c r="J268" s="383">
        <v>0</v>
      </c>
      <c r="K268" s="382">
        <v>0</v>
      </c>
      <c r="L268" s="384">
        <v>0</v>
      </c>
      <c r="M268" s="382">
        <v>0</v>
      </c>
      <c r="N268" s="383">
        <v>0</v>
      </c>
      <c r="O268" s="300"/>
    </row>
    <row r="269" spans="1:15">
      <c r="A269" s="289" t="s">
        <v>512</v>
      </c>
      <c r="B269" s="895"/>
      <c r="C269" s="385">
        <v>0</v>
      </c>
      <c r="D269" s="386">
        <v>0</v>
      </c>
      <c r="E269" s="387">
        <v>0</v>
      </c>
      <c r="F269" s="387">
        <v>0</v>
      </c>
      <c r="G269" s="387">
        <v>0</v>
      </c>
      <c r="H269" s="388">
        <v>0</v>
      </c>
      <c r="I269" s="389">
        <v>0</v>
      </c>
      <c r="J269" s="390">
        <v>0</v>
      </c>
      <c r="K269" s="389">
        <v>0</v>
      </c>
      <c r="L269" s="391">
        <v>0</v>
      </c>
      <c r="M269" s="389">
        <v>0</v>
      </c>
      <c r="N269" s="390">
        <v>0</v>
      </c>
      <c r="O269" s="290"/>
    </row>
    <row r="270" spans="1:15">
      <c r="A270" s="289" t="s">
        <v>513</v>
      </c>
      <c r="B270" s="895"/>
      <c r="C270" s="385">
        <v>0</v>
      </c>
      <c r="D270" s="386">
        <v>0</v>
      </c>
      <c r="E270" s="387">
        <v>0</v>
      </c>
      <c r="F270" s="387">
        <v>0</v>
      </c>
      <c r="G270" s="387">
        <v>0</v>
      </c>
      <c r="H270" s="388">
        <v>0</v>
      </c>
      <c r="I270" s="389">
        <v>0</v>
      </c>
      <c r="J270" s="369">
        <v>0</v>
      </c>
      <c r="K270" s="389">
        <v>0</v>
      </c>
      <c r="L270" s="369">
        <v>0</v>
      </c>
      <c r="M270" s="389">
        <v>0</v>
      </c>
      <c r="N270" s="390">
        <v>0</v>
      </c>
      <c r="O270" s="291"/>
    </row>
    <row r="271" spans="1:15">
      <c r="A271" s="289" t="s">
        <v>514</v>
      </c>
      <c r="B271" s="895"/>
      <c r="C271" s="385">
        <v>0</v>
      </c>
      <c r="D271" s="386">
        <v>0</v>
      </c>
      <c r="E271" s="387">
        <v>0</v>
      </c>
      <c r="F271" s="387">
        <v>0</v>
      </c>
      <c r="G271" s="387">
        <v>0</v>
      </c>
      <c r="H271" s="388">
        <v>0</v>
      </c>
      <c r="I271" s="389">
        <v>0</v>
      </c>
      <c r="J271" s="390">
        <v>0</v>
      </c>
      <c r="K271" s="389">
        <v>0</v>
      </c>
      <c r="L271" s="391">
        <v>0</v>
      </c>
      <c r="M271" s="389">
        <v>0</v>
      </c>
      <c r="N271" s="390">
        <v>0</v>
      </c>
      <c r="O271" s="290"/>
    </row>
    <row r="272" spans="1:15">
      <c r="A272" s="289" t="s">
        <v>515</v>
      </c>
      <c r="B272" s="895"/>
      <c r="C272" s="385">
        <v>25.065306</v>
      </c>
      <c r="D272" s="386">
        <v>25.065010999999998</v>
      </c>
      <c r="E272" s="387">
        <v>0</v>
      </c>
      <c r="F272" s="387">
        <v>0</v>
      </c>
      <c r="G272" s="387">
        <v>25.065010999999998</v>
      </c>
      <c r="H272" s="388">
        <v>0</v>
      </c>
      <c r="I272" s="389">
        <v>0</v>
      </c>
      <c r="J272" s="390">
        <v>0</v>
      </c>
      <c r="K272" s="389">
        <v>0</v>
      </c>
      <c r="L272" s="391">
        <v>0</v>
      </c>
      <c r="M272" s="389">
        <v>0</v>
      </c>
      <c r="N272" s="390">
        <v>0</v>
      </c>
      <c r="O272" s="290"/>
    </row>
    <row r="273" spans="1:15">
      <c r="A273" s="289" t="s">
        <v>516</v>
      </c>
      <c r="B273" s="895"/>
      <c r="C273" s="385">
        <v>93.387257000000005</v>
      </c>
      <c r="D273" s="386">
        <v>93.386571000000004</v>
      </c>
      <c r="E273" s="387">
        <v>0</v>
      </c>
      <c r="F273" s="387">
        <v>0</v>
      </c>
      <c r="G273" s="387">
        <v>93.386571000000004</v>
      </c>
      <c r="H273" s="388">
        <v>0</v>
      </c>
      <c r="I273" s="389">
        <v>0</v>
      </c>
      <c r="J273" s="390">
        <v>0</v>
      </c>
      <c r="K273" s="389">
        <v>0</v>
      </c>
      <c r="L273" s="391">
        <v>0</v>
      </c>
      <c r="M273" s="389">
        <v>0</v>
      </c>
      <c r="N273" s="390">
        <v>0</v>
      </c>
      <c r="O273" s="290"/>
    </row>
    <row r="274" spans="1:15">
      <c r="A274" s="292" t="s">
        <v>517</v>
      </c>
      <c r="B274" s="895"/>
      <c r="C274" s="392">
        <v>0</v>
      </c>
      <c r="D274" s="393">
        <v>0</v>
      </c>
      <c r="E274" s="394">
        <v>0</v>
      </c>
      <c r="F274" s="394">
        <v>0</v>
      </c>
      <c r="G274" s="394">
        <v>0</v>
      </c>
      <c r="H274" s="395">
        <v>0</v>
      </c>
      <c r="I274" s="396">
        <v>0</v>
      </c>
      <c r="J274" s="397">
        <v>0</v>
      </c>
      <c r="K274" s="396">
        <v>0</v>
      </c>
      <c r="L274" s="398">
        <v>0</v>
      </c>
      <c r="M274" s="396">
        <v>0</v>
      </c>
      <c r="N274" s="397">
        <v>0</v>
      </c>
      <c r="O274" s="293"/>
    </row>
    <row r="275" spans="1:15" ht="12" thickBot="1">
      <c r="A275" s="294" t="s">
        <v>277</v>
      </c>
      <c r="B275" s="896"/>
      <c r="C275" s="295">
        <f t="shared" ref="C275:N275" ca="1" si="32">+C268+C269+C270+C271+C272+C273+C274</f>
        <v>118.452563</v>
      </c>
      <c r="D275" s="296">
        <f ca="1">+D268+D269+D270+D271+D272+D273+D274</f>
        <v>118.451582</v>
      </c>
      <c r="E275" s="297">
        <f ca="1">+E268+E269+E270+E271+E272+E273+E274</f>
        <v>0</v>
      </c>
      <c r="F275" s="297">
        <f ca="1">+F268+F269+F270+F271+F272+F273+F274</f>
        <v>0</v>
      </c>
      <c r="G275" s="297">
        <f ca="1">+G268+G269+G270+G271+G272+G273+G274</f>
        <v>118.451582</v>
      </c>
      <c r="H275" s="298">
        <f ca="1">+H268+H269+H270+H271+H272+H273+H274</f>
        <v>0</v>
      </c>
      <c r="I275" s="299">
        <f t="shared" ca="1" si="32"/>
        <v>0</v>
      </c>
      <c r="J275" s="297">
        <f t="shared" ca="1" si="32"/>
        <v>0</v>
      </c>
      <c r="K275" s="299">
        <f t="shared" ca="1" si="32"/>
        <v>0</v>
      </c>
      <c r="L275" s="298">
        <f t="shared" ca="1" si="32"/>
        <v>0</v>
      </c>
      <c r="M275" s="299">
        <f t="shared" ca="1" si="32"/>
        <v>0</v>
      </c>
      <c r="N275" s="297">
        <f t="shared" ca="1" si="32"/>
        <v>0</v>
      </c>
      <c r="O275" s="377">
        <v>0</v>
      </c>
    </row>
    <row r="276" spans="1:15">
      <c r="A276" s="287" t="s">
        <v>510</v>
      </c>
      <c r="B276" s="894" t="s">
        <v>550</v>
      </c>
      <c r="C276" s="399">
        <v>0</v>
      </c>
      <c r="D276" s="400">
        <v>0</v>
      </c>
      <c r="E276" s="401">
        <v>0</v>
      </c>
      <c r="F276" s="401">
        <v>0</v>
      </c>
      <c r="G276" s="401">
        <v>0</v>
      </c>
      <c r="H276" s="402">
        <v>0</v>
      </c>
      <c r="I276" s="403">
        <v>0</v>
      </c>
      <c r="J276" s="404">
        <v>0</v>
      </c>
      <c r="K276" s="403">
        <v>0</v>
      </c>
      <c r="L276" s="405">
        <v>0</v>
      </c>
      <c r="M276" s="403">
        <v>0</v>
      </c>
      <c r="N276" s="404">
        <v>0</v>
      </c>
      <c r="O276" s="406"/>
    </row>
    <row r="277" spans="1:15">
      <c r="A277" s="289" t="s">
        <v>512</v>
      </c>
      <c r="B277" s="895"/>
      <c r="C277" s="407">
        <v>0</v>
      </c>
      <c r="D277" s="408">
        <v>0</v>
      </c>
      <c r="E277" s="409">
        <v>0</v>
      </c>
      <c r="F277" s="409">
        <v>0</v>
      </c>
      <c r="G277" s="409">
        <v>0</v>
      </c>
      <c r="H277" s="410">
        <v>0</v>
      </c>
      <c r="I277" s="411">
        <v>0</v>
      </c>
      <c r="J277" s="412">
        <v>0</v>
      </c>
      <c r="K277" s="411">
        <v>0</v>
      </c>
      <c r="L277" s="413">
        <v>0</v>
      </c>
      <c r="M277" s="411">
        <v>0</v>
      </c>
      <c r="N277" s="412">
        <v>0</v>
      </c>
      <c r="O277" s="414"/>
    </row>
    <row r="278" spans="1:15">
      <c r="A278" s="289" t="s">
        <v>513</v>
      </c>
      <c r="B278" s="895"/>
      <c r="C278" s="407">
        <v>0</v>
      </c>
      <c r="D278" s="408">
        <v>0</v>
      </c>
      <c r="E278" s="409">
        <v>0</v>
      </c>
      <c r="F278" s="409">
        <v>0</v>
      </c>
      <c r="G278" s="409">
        <v>0</v>
      </c>
      <c r="H278" s="410">
        <v>0</v>
      </c>
      <c r="I278" s="411">
        <v>0</v>
      </c>
      <c r="J278" s="415">
        <v>0</v>
      </c>
      <c r="K278" s="411">
        <v>0</v>
      </c>
      <c r="L278" s="415">
        <v>0</v>
      </c>
      <c r="M278" s="411">
        <v>0</v>
      </c>
      <c r="N278" s="412">
        <v>0</v>
      </c>
      <c r="O278" s="416"/>
    </row>
    <row r="279" spans="1:15">
      <c r="A279" s="289" t="s">
        <v>514</v>
      </c>
      <c r="B279" s="895"/>
      <c r="C279" s="407">
        <v>0</v>
      </c>
      <c r="D279" s="408">
        <v>0</v>
      </c>
      <c r="E279" s="409">
        <v>0</v>
      </c>
      <c r="F279" s="409">
        <v>0</v>
      </c>
      <c r="G279" s="409">
        <v>0</v>
      </c>
      <c r="H279" s="410">
        <v>0</v>
      </c>
      <c r="I279" s="411">
        <v>0</v>
      </c>
      <c r="J279" s="412">
        <v>0</v>
      </c>
      <c r="K279" s="411">
        <v>0</v>
      </c>
      <c r="L279" s="413">
        <v>0</v>
      </c>
      <c r="M279" s="411">
        <v>0</v>
      </c>
      <c r="N279" s="412">
        <v>0</v>
      </c>
      <c r="O279" s="414"/>
    </row>
    <row r="280" spans="1:15">
      <c r="A280" s="289" t="s">
        <v>515</v>
      </c>
      <c r="B280" s="895"/>
      <c r="C280" s="407">
        <v>0</v>
      </c>
      <c r="D280" s="408">
        <v>0</v>
      </c>
      <c r="E280" s="409">
        <v>0</v>
      </c>
      <c r="F280" s="409">
        <v>0</v>
      </c>
      <c r="G280" s="409">
        <v>0</v>
      </c>
      <c r="H280" s="410">
        <v>0</v>
      </c>
      <c r="I280" s="411">
        <v>0</v>
      </c>
      <c r="J280" s="412">
        <v>0</v>
      </c>
      <c r="K280" s="411">
        <v>0</v>
      </c>
      <c r="L280" s="413">
        <v>0</v>
      </c>
      <c r="M280" s="411">
        <v>0</v>
      </c>
      <c r="N280" s="412">
        <v>0</v>
      </c>
      <c r="O280" s="414"/>
    </row>
    <row r="281" spans="1:15">
      <c r="A281" s="289" t="s">
        <v>516</v>
      </c>
      <c r="B281" s="895"/>
      <c r="C281" s="407">
        <v>0</v>
      </c>
      <c r="D281" s="408">
        <v>0</v>
      </c>
      <c r="E281" s="409">
        <v>0</v>
      </c>
      <c r="F281" s="409">
        <v>0</v>
      </c>
      <c r="G281" s="409">
        <v>0</v>
      </c>
      <c r="H281" s="410">
        <v>0</v>
      </c>
      <c r="I281" s="411">
        <v>0</v>
      </c>
      <c r="J281" s="412">
        <v>0</v>
      </c>
      <c r="K281" s="411">
        <v>0</v>
      </c>
      <c r="L281" s="413">
        <v>0</v>
      </c>
      <c r="M281" s="411">
        <v>0</v>
      </c>
      <c r="N281" s="412">
        <v>0</v>
      </c>
      <c r="O281" s="414"/>
    </row>
    <row r="282" spans="1:15">
      <c r="A282" s="292" t="s">
        <v>517</v>
      </c>
      <c r="B282" s="895"/>
      <c r="C282" s="417">
        <v>0</v>
      </c>
      <c r="D282" s="418">
        <v>0</v>
      </c>
      <c r="E282" s="419">
        <v>0</v>
      </c>
      <c r="F282" s="419">
        <v>0</v>
      </c>
      <c r="G282" s="419">
        <v>0</v>
      </c>
      <c r="H282" s="420">
        <v>0</v>
      </c>
      <c r="I282" s="421">
        <v>0</v>
      </c>
      <c r="J282" s="422">
        <v>0</v>
      </c>
      <c r="K282" s="421">
        <v>0</v>
      </c>
      <c r="L282" s="423">
        <v>0</v>
      </c>
      <c r="M282" s="421">
        <v>0</v>
      </c>
      <c r="N282" s="422">
        <v>0</v>
      </c>
      <c r="O282" s="424"/>
    </row>
    <row r="283" spans="1:15" ht="12" thickBot="1">
      <c r="A283" s="294" t="s">
        <v>277</v>
      </c>
      <c r="B283" s="896"/>
      <c r="C283" s="425">
        <f t="shared" ref="C283:N283" ca="1" si="33">+C276+C277+C278+C279+C280+C281+C282</f>
        <v>0</v>
      </c>
      <c r="D283" s="426">
        <f ca="1">+D276+D277+D278+D279+D280+D281+D282</f>
        <v>0</v>
      </c>
      <c r="E283" s="427">
        <f ca="1">+E276+E277+E278+E279+E280+E281+E282</f>
        <v>0</v>
      </c>
      <c r="F283" s="427">
        <f ca="1">+F276+F277+F278+F279+F280+F281+F282</f>
        <v>0</v>
      </c>
      <c r="G283" s="427">
        <f ca="1">+G276+G277+G278+G279+G280+G281+G282</f>
        <v>0</v>
      </c>
      <c r="H283" s="428">
        <f ca="1">+H276+H277+H278+H279+H280+H281+H282</f>
        <v>0</v>
      </c>
      <c r="I283" s="429">
        <f t="shared" ca="1" si="33"/>
        <v>0</v>
      </c>
      <c r="J283" s="427">
        <f t="shared" ca="1" si="33"/>
        <v>0</v>
      </c>
      <c r="K283" s="429">
        <f t="shared" ca="1" si="33"/>
        <v>0</v>
      </c>
      <c r="L283" s="428">
        <f t="shared" ca="1" si="33"/>
        <v>0</v>
      </c>
      <c r="M283" s="429">
        <f t="shared" ca="1" si="33"/>
        <v>0</v>
      </c>
      <c r="N283" s="427">
        <f t="shared" ca="1" si="33"/>
        <v>0</v>
      </c>
      <c r="O283" s="430">
        <v>0</v>
      </c>
    </row>
    <row r="284" spans="1:15">
      <c r="A284" s="287" t="s">
        <v>510</v>
      </c>
      <c r="B284" s="894" t="s">
        <v>551</v>
      </c>
      <c r="C284" s="378">
        <v>1.7E-5</v>
      </c>
      <c r="D284" s="379">
        <v>1.7E-5</v>
      </c>
      <c r="E284" s="380">
        <v>0</v>
      </c>
      <c r="F284" s="380">
        <v>0</v>
      </c>
      <c r="G284" s="380">
        <v>0</v>
      </c>
      <c r="H284" s="381">
        <v>1.7E-5</v>
      </c>
      <c r="I284" s="382">
        <v>0</v>
      </c>
      <c r="J284" s="383">
        <v>0</v>
      </c>
      <c r="K284" s="382">
        <v>0</v>
      </c>
      <c r="L284" s="384">
        <v>0</v>
      </c>
      <c r="M284" s="382">
        <v>0</v>
      </c>
      <c r="N284" s="383">
        <v>0</v>
      </c>
      <c r="O284" s="300"/>
    </row>
    <row r="285" spans="1:15">
      <c r="A285" s="289" t="s">
        <v>512</v>
      </c>
      <c r="B285" s="895"/>
      <c r="C285" s="385">
        <v>0</v>
      </c>
      <c r="D285" s="386">
        <v>0</v>
      </c>
      <c r="E285" s="387">
        <v>0</v>
      </c>
      <c r="F285" s="387">
        <v>0</v>
      </c>
      <c r="G285" s="387">
        <v>0</v>
      </c>
      <c r="H285" s="388">
        <v>0</v>
      </c>
      <c r="I285" s="389">
        <v>0</v>
      </c>
      <c r="J285" s="390">
        <v>0</v>
      </c>
      <c r="K285" s="389">
        <v>0</v>
      </c>
      <c r="L285" s="391">
        <v>0</v>
      </c>
      <c r="M285" s="389">
        <v>0</v>
      </c>
      <c r="N285" s="390">
        <v>0</v>
      </c>
      <c r="O285" s="290"/>
    </row>
    <row r="286" spans="1:15">
      <c r="A286" s="289" t="s">
        <v>513</v>
      </c>
      <c r="B286" s="895"/>
      <c r="C286" s="385">
        <v>0</v>
      </c>
      <c r="D286" s="386">
        <v>0</v>
      </c>
      <c r="E286" s="387">
        <v>0</v>
      </c>
      <c r="F286" s="387">
        <v>0</v>
      </c>
      <c r="G286" s="387">
        <v>0</v>
      </c>
      <c r="H286" s="388">
        <v>0</v>
      </c>
      <c r="I286" s="389">
        <v>0</v>
      </c>
      <c r="J286" s="369">
        <v>0</v>
      </c>
      <c r="K286" s="389">
        <v>0</v>
      </c>
      <c r="L286" s="369">
        <v>0</v>
      </c>
      <c r="M286" s="389">
        <v>0</v>
      </c>
      <c r="N286" s="390">
        <v>0</v>
      </c>
      <c r="O286" s="291"/>
    </row>
    <row r="287" spans="1:15">
      <c r="A287" s="289" t="s">
        <v>514</v>
      </c>
      <c r="B287" s="895"/>
      <c r="C287" s="385">
        <v>0</v>
      </c>
      <c r="D287" s="386">
        <v>0</v>
      </c>
      <c r="E287" s="387">
        <v>0</v>
      </c>
      <c r="F287" s="387">
        <v>0</v>
      </c>
      <c r="G287" s="387">
        <v>0</v>
      </c>
      <c r="H287" s="388">
        <v>0</v>
      </c>
      <c r="I287" s="389">
        <v>0</v>
      </c>
      <c r="J287" s="390">
        <v>0</v>
      </c>
      <c r="K287" s="389">
        <v>0</v>
      </c>
      <c r="L287" s="391">
        <v>0</v>
      </c>
      <c r="M287" s="389">
        <v>0</v>
      </c>
      <c r="N287" s="390">
        <v>0</v>
      </c>
      <c r="O287" s="290"/>
    </row>
    <row r="288" spans="1:15">
      <c r="A288" s="289" t="s">
        <v>515</v>
      </c>
      <c r="B288" s="895"/>
      <c r="C288" s="385">
        <v>1522.6354980000001</v>
      </c>
      <c r="D288" s="386">
        <v>1522.3199609999999</v>
      </c>
      <c r="E288" s="387">
        <v>0</v>
      </c>
      <c r="F288" s="387">
        <v>0</v>
      </c>
      <c r="G288" s="387">
        <v>1522.3199609999999</v>
      </c>
      <c r="H288" s="388">
        <v>0</v>
      </c>
      <c r="I288" s="389">
        <v>0</v>
      </c>
      <c r="J288" s="390">
        <v>0</v>
      </c>
      <c r="K288" s="389">
        <v>0</v>
      </c>
      <c r="L288" s="391">
        <v>0</v>
      </c>
      <c r="M288" s="389">
        <v>0</v>
      </c>
      <c r="N288" s="390">
        <v>0</v>
      </c>
      <c r="O288" s="290"/>
    </row>
    <row r="289" spans="1:15">
      <c r="A289" s="289" t="s">
        <v>516</v>
      </c>
      <c r="B289" s="895"/>
      <c r="C289" s="385">
        <v>0</v>
      </c>
      <c r="D289" s="386">
        <v>0</v>
      </c>
      <c r="E289" s="387">
        <v>0</v>
      </c>
      <c r="F289" s="387">
        <v>0</v>
      </c>
      <c r="G289" s="387">
        <v>0</v>
      </c>
      <c r="H289" s="388">
        <v>0</v>
      </c>
      <c r="I289" s="389">
        <v>0</v>
      </c>
      <c r="J289" s="390">
        <v>0</v>
      </c>
      <c r="K289" s="389">
        <v>0</v>
      </c>
      <c r="L289" s="391">
        <v>0</v>
      </c>
      <c r="M289" s="389">
        <v>0</v>
      </c>
      <c r="N289" s="390">
        <v>0</v>
      </c>
      <c r="O289" s="290"/>
    </row>
    <row r="290" spans="1:15">
      <c r="A290" s="292" t="s">
        <v>517</v>
      </c>
      <c r="B290" s="895"/>
      <c r="C290" s="392">
        <v>0</v>
      </c>
      <c r="D290" s="393">
        <v>0</v>
      </c>
      <c r="E290" s="394">
        <v>0</v>
      </c>
      <c r="F290" s="394">
        <v>0</v>
      </c>
      <c r="G290" s="394">
        <v>0</v>
      </c>
      <c r="H290" s="395">
        <v>0</v>
      </c>
      <c r="I290" s="396">
        <v>0</v>
      </c>
      <c r="J290" s="397">
        <v>0</v>
      </c>
      <c r="K290" s="396">
        <v>0</v>
      </c>
      <c r="L290" s="398">
        <v>0</v>
      </c>
      <c r="M290" s="396">
        <v>0</v>
      </c>
      <c r="N290" s="397">
        <v>0</v>
      </c>
      <c r="O290" s="293"/>
    </row>
    <row r="291" spans="1:15" ht="12" thickBot="1">
      <c r="A291" s="294" t="s">
        <v>277</v>
      </c>
      <c r="B291" s="896"/>
      <c r="C291" s="295">
        <f t="shared" ref="C291:N291" ca="1" si="34">+C284+C285+C286+C287+C288+C289+C290</f>
        <v>1522.6355150000002</v>
      </c>
      <c r="D291" s="296">
        <f ca="1">+D284+D285+D286+D287+D288+D289+D290</f>
        <v>1522.319978</v>
      </c>
      <c r="E291" s="297">
        <f ca="1">+E284+E285+E286+E287+E288+E289+E290</f>
        <v>0</v>
      </c>
      <c r="F291" s="297">
        <f ca="1">+F284+F285+F286+F287+F288+F289+F290</f>
        <v>0</v>
      </c>
      <c r="G291" s="297">
        <f ca="1">+G284+G285+G286+G287+G288+G289+G290</f>
        <v>1522.3199609999999</v>
      </c>
      <c r="H291" s="298">
        <f ca="1">+H284+H285+H286+H287+H288+H289+H290</f>
        <v>1.7E-5</v>
      </c>
      <c r="I291" s="299">
        <f t="shared" ca="1" si="34"/>
        <v>0</v>
      </c>
      <c r="J291" s="297">
        <f t="shared" ca="1" si="34"/>
        <v>0</v>
      </c>
      <c r="K291" s="299">
        <f t="shared" ca="1" si="34"/>
        <v>0</v>
      </c>
      <c r="L291" s="298">
        <f t="shared" ca="1" si="34"/>
        <v>0</v>
      </c>
      <c r="M291" s="299">
        <f t="shared" ca="1" si="34"/>
        <v>0</v>
      </c>
      <c r="N291" s="297">
        <f t="shared" ca="1" si="34"/>
        <v>0</v>
      </c>
      <c r="O291" s="377">
        <v>3.0000000000000001E-6</v>
      </c>
    </row>
    <row r="292" spans="1:15">
      <c r="A292" s="287" t="s">
        <v>510</v>
      </c>
      <c r="B292" s="894" t="s">
        <v>552</v>
      </c>
      <c r="C292" s="378">
        <v>53.707878000000001</v>
      </c>
      <c r="D292" s="379">
        <v>53.707653999999998</v>
      </c>
      <c r="E292" s="380">
        <v>13.368053</v>
      </c>
      <c r="F292" s="380">
        <v>0</v>
      </c>
      <c r="G292" s="380">
        <v>40.339601000000002</v>
      </c>
      <c r="H292" s="381">
        <v>0</v>
      </c>
      <c r="I292" s="382">
        <v>0</v>
      </c>
      <c r="J292" s="383">
        <v>0</v>
      </c>
      <c r="K292" s="382">
        <v>0</v>
      </c>
      <c r="L292" s="384">
        <v>0</v>
      </c>
      <c r="M292" s="382">
        <v>0</v>
      </c>
      <c r="N292" s="383">
        <v>0</v>
      </c>
      <c r="O292" s="300"/>
    </row>
    <row r="293" spans="1:15">
      <c r="A293" s="289" t="s">
        <v>512</v>
      </c>
      <c r="B293" s="895"/>
      <c r="C293" s="385">
        <v>93.500670999999997</v>
      </c>
      <c r="D293" s="386">
        <v>94.499701000000002</v>
      </c>
      <c r="E293" s="387">
        <v>15.995623999999999</v>
      </c>
      <c r="F293" s="387">
        <v>0</v>
      </c>
      <c r="G293" s="387">
        <v>78.504076999999995</v>
      </c>
      <c r="H293" s="388">
        <v>0</v>
      </c>
      <c r="I293" s="389">
        <v>0</v>
      </c>
      <c r="J293" s="390">
        <v>0</v>
      </c>
      <c r="K293" s="389">
        <v>0</v>
      </c>
      <c r="L293" s="391">
        <v>0</v>
      </c>
      <c r="M293" s="389">
        <v>0</v>
      </c>
      <c r="N293" s="390">
        <v>0</v>
      </c>
      <c r="O293" s="290"/>
    </row>
    <row r="294" spans="1:15">
      <c r="A294" s="289" t="s">
        <v>513</v>
      </c>
      <c r="B294" s="895"/>
      <c r="C294" s="385">
        <v>148.962864</v>
      </c>
      <c r="D294" s="386">
        <v>121.539458</v>
      </c>
      <c r="E294" s="387">
        <v>45.548848</v>
      </c>
      <c r="F294" s="387">
        <v>0</v>
      </c>
      <c r="G294" s="387">
        <v>103.412747</v>
      </c>
      <c r="H294" s="388">
        <v>0</v>
      </c>
      <c r="I294" s="389">
        <v>0</v>
      </c>
      <c r="J294" s="369">
        <v>0</v>
      </c>
      <c r="K294" s="389">
        <v>0</v>
      </c>
      <c r="L294" s="369">
        <v>0</v>
      </c>
      <c r="M294" s="389">
        <v>0</v>
      </c>
      <c r="N294" s="390">
        <v>0</v>
      </c>
      <c r="O294" s="291"/>
    </row>
    <row r="295" spans="1:15">
      <c r="A295" s="289" t="s">
        <v>514</v>
      </c>
      <c r="B295" s="895"/>
      <c r="C295" s="385">
        <v>36.116343000000001</v>
      </c>
      <c r="D295" s="386">
        <v>36.115738999999998</v>
      </c>
      <c r="E295" s="387">
        <v>8.9300000000000002E-4</v>
      </c>
      <c r="F295" s="387">
        <v>0</v>
      </c>
      <c r="G295" s="387">
        <v>36.114846</v>
      </c>
      <c r="H295" s="388">
        <v>0</v>
      </c>
      <c r="I295" s="389">
        <v>0</v>
      </c>
      <c r="J295" s="390">
        <v>0</v>
      </c>
      <c r="K295" s="389">
        <v>0</v>
      </c>
      <c r="L295" s="391">
        <v>0</v>
      </c>
      <c r="M295" s="389">
        <v>0</v>
      </c>
      <c r="N295" s="390">
        <v>0</v>
      </c>
      <c r="O295" s="290"/>
    </row>
    <row r="296" spans="1:15">
      <c r="A296" s="289" t="s">
        <v>515</v>
      </c>
      <c r="B296" s="895"/>
      <c r="C296" s="385">
        <v>1630.292827</v>
      </c>
      <c r="D296" s="386">
        <v>1630.269904</v>
      </c>
      <c r="E296" s="387">
        <v>4.2499999999999998E-4</v>
      </c>
      <c r="F296" s="387">
        <v>0</v>
      </c>
      <c r="G296" s="387">
        <v>1630.269479</v>
      </c>
      <c r="H296" s="388">
        <v>0</v>
      </c>
      <c r="I296" s="389">
        <v>0</v>
      </c>
      <c r="J296" s="390">
        <v>0</v>
      </c>
      <c r="K296" s="389">
        <v>0</v>
      </c>
      <c r="L296" s="391">
        <v>0</v>
      </c>
      <c r="M296" s="389">
        <v>0</v>
      </c>
      <c r="N296" s="390">
        <v>0</v>
      </c>
      <c r="O296" s="290"/>
    </row>
    <row r="297" spans="1:15">
      <c r="A297" s="289" t="s">
        <v>516</v>
      </c>
      <c r="B297" s="895"/>
      <c r="C297" s="385">
        <v>1821.417913</v>
      </c>
      <c r="D297" s="386">
        <v>1821.3814379999999</v>
      </c>
      <c r="E297" s="387">
        <v>80.188947999999996</v>
      </c>
      <c r="F297" s="387">
        <v>0</v>
      </c>
      <c r="G297" s="387">
        <v>1741.1924899999999</v>
      </c>
      <c r="H297" s="388">
        <v>0</v>
      </c>
      <c r="I297" s="389">
        <v>0</v>
      </c>
      <c r="J297" s="390">
        <v>0</v>
      </c>
      <c r="K297" s="389">
        <v>0</v>
      </c>
      <c r="L297" s="391">
        <v>0</v>
      </c>
      <c r="M297" s="389">
        <v>0</v>
      </c>
      <c r="N297" s="390">
        <v>0</v>
      </c>
      <c r="O297" s="290"/>
    </row>
    <row r="298" spans="1:15">
      <c r="A298" s="292" t="s">
        <v>517</v>
      </c>
      <c r="B298" s="895"/>
      <c r="C298" s="392">
        <v>1252.4097220000001</v>
      </c>
      <c r="D298" s="393">
        <v>1252.3936839999999</v>
      </c>
      <c r="E298" s="394">
        <v>0.48482399999999998</v>
      </c>
      <c r="F298" s="394">
        <v>0</v>
      </c>
      <c r="G298" s="394">
        <v>1251.90886</v>
      </c>
      <c r="H298" s="395">
        <v>0</v>
      </c>
      <c r="I298" s="396">
        <v>0</v>
      </c>
      <c r="J298" s="397">
        <v>0</v>
      </c>
      <c r="K298" s="396">
        <v>0</v>
      </c>
      <c r="L298" s="398">
        <v>0</v>
      </c>
      <c r="M298" s="396">
        <v>0</v>
      </c>
      <c r="N298" s="397">
        <v>0</v>
      </c>
      <c r="O298" s="293"/>
    </row>
    <row r="299" spans="1:15" ht="12" thickBot="1">
      <c r="A299" s="294" t="s">
        <v>277</v>
      </c>
      <c r="B299" s="896"/>
      <c r="C299" s="295">
        <f t="shared" ref="C299:N299" ca="1" si="35">+C292+C293+C294+C295+C296+C297+C298</f>
        <v>5036.4082180000005</v>
      </c>
      <c r="D299" s="296">
        <f ca="1">+D292+D293+D294+D295+D296+D297+D298</f>
        <v>5009.9075779999994</v>
      </c>
      <c r="E299" s="297">
        <f ca="1">+E292+E293+E294+E295+E296+E297+E298</f>
        <v>155.58761500000003</v>
      </c>
      <c r="F299" s="297">
        <f ca="1">+F292+F293+F294+F295+F296+F297+F298</f>
        <v>0</v>
      </c>
      <c r="G299" s="297">
        <f ca="1">+G292+G293+G294+G295+G296+G297+G298</f>
        <v>4881.7420999999995</v>
      </c>
      <c r="H299" s="298">
        <f ca="1">+H292+H293+H294+H295+H296+H297+H298</f>
        <v>0</v>
      </c>
      <c r="I299" s="299">
        <f t="shared" ca="1" si="35"/>
        <v>0</v>
      </c>
      <c r="J299" s="297">
        <f t="shared" ca="1" si="35"/>
        <v>0</v>
      </c>
      <c r="K299" s="299">
        <f t="shared" ca="1" si="35"/>
        <v>0</v>
      </c>
      <c r="L299" s="298">
        <f t="shared" ca="1" si="35"/>
        <v>0</v>
      </c>
      <c r="M299" s="299">
        <f t="shared" ca="1" si="35"/>
        <v>0</v>
      </c>
      <c r="N299" s="297">
        <f t="shared" ca="1" si="35"/>
        <v>0</v>
      </c>
      <c r="O299" s="377">
        <v>1.5258970000000001</v>
      </c>
    </row>
    <row r="300" spans="1:15">
      <c r="A300" s="287" t="s">
        <v>510</v>
      </c>
      <c r="B300" s="894" t="s">
        <v>553</v>
      </c>
      <c r="C300" s="378">
        <v>0.49182999999999999</v>
      </c>
      <c r="D300" s="379">
        <v>0.48960999999999999</v>
      </c>
      <c r="E300" s="380">
        <v>0</v>
      </c>
      <c r="F300" s="380">
        <v>0</v>
      </c>
      <c r="G300" s="380">
        <v>0</v>
      </c>
      <c r="H300" s="381">
        <v>0.48960999999999999</v>
      </c>
      <c r="I300" s="382">
        <v>0</v>
      </c>
      <c r="J300" s="383">
        <v>0</v>
      </c>
      <c r="K300" s="382">
        <v>0</v>
      </c>
      <c r="L300" s="384">
        <v>0</v>
      </c>
      <c r="M300" s="382">
        <v>0</v>
      </c>
      <c r="N300" s="383">
        <v>0</v>
      </c>
      <c r="O300" s="300"/>
    </row>
    <row r="301" spans="1:15">
      <c r="A301" s="289" t="s">
        <v>512</v>
      </c>
      <c r="B301" s="895"/>
      <c r="C301" s="385">
        <v>0.1258</v>
      </c>
      <c r="D301" s="386">
        <v>0.12497999999999999</v>
      </c>
      <c r="E301" s="387">
        <v>0</v>
      </c>
      <c r="F301" s="387">
        <v>0</v>
      </c>
      <c r="G301" s="387">
        <v>0</v>
      </c>
      <c r="H301" s="388">
        <v>0.12497999999999999</v>
      </c>
      <c r="I301" s="389">
        <v>0</v>
      </c>
      <c r="J301" s="390">
        <v>0</v>
      </c>
      <c r="K301" s="389">
        <v>0</v>
      </c>
      <c r="L301" s="391">
        <v>0</v>
      </c>
      <c r="M301" s="389">
        <v>0</v>
      </c>
      <c r="N301" s="390">
        <v>0</v>
      </c>
      <c r="O301" s="290"/>
    </row>
    <row r="302" spans="1:15">
      <c r="A302" s="289" t="s">
        <v>513</v>
      </c>
      <c r="B302" s="895"/>
      <c r="C302" s="385">
        <v>0</v>
      </c>
      <c r="D302" s="386">
        <v>0</v>
      </c>
      <c r="E302" s="387">
        <v>0</v>
      </c>
      <c r="F302" s="387">
        <v>0</v>
      </c>
      <c r="G302" s="387">
        <v>0</v>
      </c>
      <c r="H302" s="388">
        <v>0</v>
      </c>
      <c r="I302" s="389">
        <v>0</v>
      </c>
      <c r="J302" s="369">
        <v>0</v>
      </c>
      <c r="K302" s="389">
        <v>0</v>
      </c>
      <c r="L302" s="369">
        <v>0</v>
      </c>
      <c r="M302" s="389">
        <v>0</v>
      </c>
      <c r="N302" s="390">
        <v>0</v>
      </c>
      <c r="O302" s="291"/>
    </row>
    <row r="303" spans="1:15">
      <c r="A303" s="289" t="s">
        <v>514</v>
      </c>
      <c r="B303" s="895"/>
      <c r="C303" s="385">
        <v>10.905239999999999</v>
      </c>
      <c r="D303" s="386">
        <v>10.904742000000001</v>
      </c>
      <c r="E303" s="387">
        <v>0</v>
      </c>
      <c r="F303" s="387">
        <v>0</v>
      </c>
      <c r="G303" s="387">
        <v>8.98583</v>
      </c>
      <c r="H303" s="388">
        <v>1.918912</v>
      </c>
      <c r="I303" s="389">
        <v>0</v>
      </c>
      <c r="J303" s="390">
        <v>0</v>
      </c>
      <c r="K303" s="389">
        <v>0</v>
      </c>
      <c r="L303" s="391">
        <v>0</v>
      </c>
      <c r="M303" s="389">
        <v>0</v>
      </c>
      <c r="N303" s="390">
        <v>0</v>
      </c>
      <c r="O303" s="290"/>
    </row>
    <row r="304" spans="1:15">
      <c r="A304" s="289" t="s">
        <v>515</v>
      </c>
      <c r="B304" s="895"/>
      <c r="C304" s="385">
        <v>23.391044999999998</v>
      </c>
      <c r="D304" s="386">
        <v>23.391044999999998</v>
      </c>
      <c r="E304" s="387">
        <v>23.391044999999998</v>
      </c>
      <c r="F304" s="387">
        <v>0</v>
      </c>
      <c r="G304" s="387">
        <v>0</v>
      </c>
      <c r="H304" s="388">
        <v>0</v>
      </c>
      <c r="I304" s="389">
        <v>0</v>
      </c>
      <c r="J304" s="390">
        <v>0</v>
      </c>
      <c r="K304" s="389">
        <v>0</v>
      </c>
      <c r="L304" s="391">
        <v>0</v>
      </c>
      <c r="M304" s="389">
        <v>0</v>
      </c>
      <c r="N304" s="390">
        <v>0</v>
      </c>
      <c r="O304" s="290"/>
    </row>
    <row r="305" spans="1:15">
      <c r="A305" s="289" t="s">
        <v>516</v>
      </c>
      <c r="B305" s="895"/>
      <c r="C305" s="385">
        <v>126.153744</v>
      </c>
      <c r="D305" s="386">
        <v>126.149118</v>
      </c>
      <c r="E305" s="387">
        <v>21.847801</v>
      </c>
      <c r="F305" s="387">
        <v>0</v>
      </c>
      <c r="G305" s="387">
        <v>48.131816000000001</v>
      </c>
      <c r="H305" s="388">
        <v>56.169500999999997</v>
      </c>
      <c r="I305" s="389">
        <v>0</v>
      </c>
      <c r="J305" s="390">
        <v>0</v>
      </c>
      <c r="K305" s="389">
        <v>0</v>
      </c>
      <c r="L305" s="391">
        <v>0</v>
      </c>
      <c r="M305" s="389">
        <v>0</v>
      </c>
      <c r="N305" s="390">
        <v>0</v>
      </c>
      <c r="O305" s="290"/>
    </row>
    <row r="306" spans="1:15">
      <c r="A306" s="292" t="s">
        <v>517</v>
      </c>
      <c r="B306" s="895"/>
      <c r="C306" s="392">
        <v>81.199855999999997</v>
      </c>
      <c r="D306" s="393">
        <v>81.196143000000006</v>
      </c>
      <c r="E306" s="394">
        <v>0</v>
      </c>
      <c r="F306" s="394">
        <v>0</v>
      </c>
      <c r="G306" s="394">
        <v>68.233911000000006</v>
      </c>
      <c r="H306" s="395">
        <v>12.962230999999999</v>
      </c>
      <c r="I306" s="396">
        <v>0</v>
      </c>
      <c r="J306" s="397">
        <v>0</v>
      </c>
      <c r="K306" s="396">
        <v>0</v>
      </c>
      <c r="L306" s="398">
        <v>0</v>
      </c>
      <c r="M306" s="396">
        <v>0</v>
      </c>
      <c r="N306" s="397">
        <v>0</v>
      </c>
      <c r="O306" s="293"/>
    </row>
    <row r="307" spans="1:15" ht="12" thickBot="1">
      <c r="A307" s="294" t="s">
        <v>277</v>
      </c>
      <c r="B307" s="896"/>
      <c r="C307" s="295">
        <f t="shared" ref="C307:N307" ca="1" si="36">+C300+C301+C302+C303+C304+C305+C306</f>
        <v>242.267515</v>
      </c>
      <c r="D307" s="296">
        <f ca="1">+D300+D301+D302+D303+D304+D305+D306</f>
        <v>242.255638</v>
      </c>
      <c r="E307" s="297">
        <f ca="1">+E300+E301+E302+E303+E304+E305+E306</f>
        <v>45.238845999999995</v>
      </c>
      <c r="F307" s="297">
        <f ca="1">+F300+F301+F302+F303+F304+F305+F306</f>
        <v>0</v>
      </c>
      <c r="G307" s="297">
        <f ca="1">+G300+G301+G302+G303+G304+G305+G306</f>
        <v>125.35155700000001</v>
      </c>
      <c r="H307" s="298">
        <f ca="1">+H300+H301+H302+H303+H304+H305+H306</f>
        <v>71.665233999999998</v>
      </c>
      <c r="I307" s="299">
        <f t="shared" ca="1" si="36"/>
        <v>0</v>
      </c>
      <c r="J307" s="297">
        <f t="shared" ca="1" si="36"/>
        <v>0</v>
      </c>
      <c r="K307" s="299">
        <f t="shared" ca="1" si="36"/>
        <v>0</v>
      </c>
      <c r="L307" s="298">
        <f t="shared" ca="1" si="36"/>
        <v>0</v>
      </c>
      <c r="M307" s="299">
        <f t="shared" ca="1" si="36"/>
        <v>0</v>
      </c>
      <c r="N307" s="297">
        <f t="shared" ca="1" si="36"/>
        <v>0</v>
      </c>
      <c r="O307" s="377">
        <v>39.895029999999998</v>
      </c>
    </row>
    <row r="308" spans="1:15">
      <c r="A308" s="287" t="s">
        <v>510</v>
      </c>
      <c r="B308" s="894" t="s">
        <v>554</v>
      </c>
      <c r="C308" s="378">
        <v>3.2400000000000001E-4</v>
      </c>
      <c r="D308" s="379">
        <v>3.2400000000000001E-4</v>
      </c>
      <c r="E308" s="380">
        <v>0</v>
      </c>
      <c r="F308" s="380">
        <v>0</v>
      </c>
      <c r="G308" s="380">
        <v>0</v>
      </c>
      <c r="H308" s="381">
        <v>3.2400000000000001E-4</v>
      </c>
      <c r="I308" s="382">
        <v>0</v>
      </c>
      <c r="J308" s="383">
        <v>0</v>
      </c>
      <c r="K308" s="382">
        <v>0</v>
      </c>
      <c r="L308" s="384">
        <v>0</v>
      </c>
      <c r="M308" s="382">
        <v>0</v>
      </c>
      <c r="N308" s="383">
        <v>0</v>
      </c>
      <c r="O308" s="300"/>
    </row>
    <row r="309" spans="1:15">
      <c r="A309" s="289" t="s">
        <v>512</v>
      </c>
      <c r="B309" s="895"/>
      <c r="C309" s="385">
        <v>0</v>
      </c>
      <c r="D309" s="386">
        <v>0</v>
      </c>
      <c r="E309" s="387">
        <v>0</v>
      </c>
      <c r="F309" s="387">
        <v>0</v>
      </c>
      <c r="G309" s="387">
        <v>0</v>
      </c>
      <c r="H309" s="388">
        <v>0</v>
      </c>
      <c r="I309" s="389">
        <v>0</v>
      </c>
      <c r="J309" s="390">
        <v>0</v>
      </c>
      <c r="K309" s="389">
        <v>0</v>
      </c>
      <c r="L309" s="391">
        <v>0</v>
      </c>
      <c r="M309" s="389">
        <v>0</v>
      </c>
      <c r="N309" s="390">
        <v>0</v>
      </c>
      <c r="O309" s="290"/>
    </row>
    <row r="310" spans="1:15">
      <c r="A310" s="289" t="s">
        <v>513</v>
      </c>
      <c r="B310" s="895"/>
      <c r="C310" s="385">
        <v>2.579215</v>
      </c>
      <c r="D310" s="386">
        <v>2.579215</v>
      </c>
      <c r="E310" s="387">
        <v>0</v>
      </c>
      <c r="F310" s="387">
        <v>0</v>
      </c>
      <c r="G310" s="387">
        <v>2.579215</v>
      </c>
      <c r="H310" s="388">
        <v>0</v>
      </c>
      <c r="I310" s="389">
        <v>0</v>
      </c>
      <c r="J310" s="369">
        <v>0</v>
      </c>
      <c r="K310" s="389">
        <v>0</v>
      </c>
      <c r="L310" s="369">
        <v>0</v>
      </c>
      <c r="M310" s="389">
        <v>0</v>
      </c>
      <c r="N310" s="390">
        <v>0</v>
      </c>
      <c r="O310" s="291"/>
    </row>
    <row r="311" spans="1:15">
      <c r="A311" s="289" t="s">
        <v>514</v>
      </c>
      <c r="B311" s="895"/>
      <c r="C311" s="385">
        <v>0</v>
      </c>
      <c r="D311" s="386">
        <v>0</v>
      </c>
      <c r="E311" s="387">
        <v>0</v>
      </c>
      <c r="F311" s="387">
        <v>0</v>
      </c>
      <c r="G311" s="387">
        <v>0</v>
      </c>
      <c r="H311" s="388">
        <v>0</v>
      </c>
      <c r="I311" s="389">
        <v>0</v>
      </c>
      <c r="J311" s="390">
        <v>0</v>
      </c>
      <c r="K311" s="389">
        <v>0</v>
      </c>
      <c r="L311" s="391">
        <v>0</v>
      </c>
      <c r="M311" s="389">
        <v>0</v>
      </c>
      <c r="N311" s="390">
        <v>0</v>
      </c>
      <c r="O311" s="290"/>
    </row>
    <row r="312" spans="1:15">
      <c r="A312" s="289" t="s">
        <v>515</v>
      </c>
      <c r="B312" s="895"/>
      <c r="C312" s="385">
        <v>0</v>
      </c>
      <c r="D312" s="386">
        <v>0</v>
      </c>
      <c r="E312" s="387">
        <v>0</v>
      </c>
      <c r="F312" s="387">
        <v>0</v>
      </c>
      <c r="G312" s="387">
        <v>0</v>
      </c>
      <c r="H312" s="388">
        <v>0</v>
      </c>
      <c r="I312" s="389">
        <v>0</v>
      </c>
      <c r="J312" s="390">
        <v>0</v>
      </c>
      <c r="K312" s="389">
        <v>0</v>
      </c>
      <c r="L312" s="391">
        <v>0</v>
      </c>
      <c r="M312" s="389">
        <v>0</v>
      </c>
      <c r="N312" s="390">
        <v>0</v>
      </c>
      <c r="O312" s="290"/>
    </row>
    <row r="313" spans="1:15">
      <c r="A313" s="289" t="s">
        <v>516</v>
      </c>
      <c r="B313" s="895"/>
      <c r="C313" s="385">
        <v>0</v>
      </c>
      <c r="D313" s="386">
        <v>0</v>
      </c>
      <c r="E313" s="387">
        <v>0</v>
      </c>
      <c r="F313" s="387">
        <v>0</v>
      </c>
      <c r="G313" s="387">
        <v>0</v>
      </c>
      <c r="H313" s="388">
        <v>0</v>
      </c>
      <c r="I313" s="389">
        <v>0</v>
      </c>
      <c r="J313" s="390">
        <v>0</v>
      </c>
      <c r="K313" s="389">
        <v>0</v>
      </c>
      <c r="L313" s="391">
        <v>0</v>
      </c>
      <c r="M313" s="389">
        <v>0</v>
      </c>
      <c r="N313" s="390">
        <v>0</v>
      </c>
      <c r="O313" s="290"/>
    </row>
    <row r="314" spans="1:15">
      <c r="A314" s="292" t="s">
        <v>517</v>
      </c>
      <c r="B314" s="895"/>
      <c r="C314" s="392">
        <v>0</v>
      </c>
      <c r="D314" s="393">
        <v>0</v>
      </c>
      <c r="E314" s="394">
        <v>0</v>
      </c>
      <c r="F314" s="394">
        <v>0</v>
      </c>
      <c r="G314" s="394">
        <v>0</v>
      </c>
      <c r="H314" s="395">
        <v>0</v>
      </c>
      <c r="I314" s="396">
        <v>0</v>
      </c>
      <c r="J314" s="397">
        <v>0</v>
      </c>
      <c r="K314" s="396">
        <v>0</v>
      </c>
      <c r="L314" s="398">
        <v>0</v>
      </c>
      <c r="M314" s="396">
        <v>0</v>
      </c>
      <c r="N314" s="397">
        <v>0</v>
      </c>
      <c r="O314" s="293"/>
    </row>
    <row r="315" spans="1:15" ht="12" thickBot="1">
      <c r="A315" s="294" t="s">
        <v>277</v>
      </c>
      <c r="B315" s="896"/>
      <c r="C315" s="295">
        <f t="shared" ref="C315:N315" ca="1" si="37">+C308+C309+C310+C311+C312+C313+C314</f>
        <v>2.579539</v>
      </c>
      <c r="D315" s="296">
        <f ca="1">+D308+D309+D310+D311+D312+D313+D314</f>
        <v>2.579539</v>
      </c>
      <c r="E315" s="297">
        <f ca="1">+E308+E309+E310+E311+E312+E313+E314</f>
        <v>0</v>
      </c>
      <c r="F315" s="297">
        <f ca="1">+F308+F309+F310+F311+F312+F313+F314</f>
        <v>0</v>
      </c>
      <c r="G315" s="297">
        <f ca="1">+G308+G309+G310+G311+G312+G313+G314</f>
        <v>2.579215</v>
      </c>
      <c r="H315" s="298">
        <f ca="1">+H308+H309+H310+H311+H312+H313+H314</f>
        <v>3.2400000000000001E-4</v>
      </c>
      <c r="I315" s="299">
        <f t="shared" ca="1" si="37"/>
        <v>0</v>
      </c>
      <c r="J315" s="297">
        <f t="shared" ca="1" si="37"/>
        <v>0</v>
      </c>
      <c r="K315" s="299">
        <f t="shared" ca="1" si="37"/>
        <v>0</v>
      </c>
      <c r="L315" s="298">
        <f t="shared" ca="1" si="37"/>
        <v>0</v>
      </c>
      <c r="M315" s="299">
        <f t="shared" ca="1" si="37"/>
        <v>0</v>
      </c>
      <c r="N315" s="297">
        <f t="shared" ca="1" si="37"/>
        <v>0</v>
      </c>
      <c r="O315" s="377">
        <v>6.3789410000000002</v>
      </c>
    </row>
    <row r="316" spans="1:15" ht="11.25" customHeight="1">
      <c r="A316" s="287" t="s">
        <v>510</v>
      </c>
      <c r="B316" s="894" t="s">
        <v>555</v>
      </c>
      <c r="C316" s="378">
        <v>37.954585999999999</v>
      </c>
      <c r="D316" s="379">
        <v>37.954583999999997</v>
      </c>
      <c r="E316" s="380">
        <v>0</v>
      </c>
      <c r="F316" s="380">
        <v>0</v>
      </c>
      <c r="G316" s="380">
        <v>37.952292999999997</v>
      </c>
      <c r="H316" s="381">
        <v>2.2910000000000001E-3</v>
      </c>
      <c r="I316" s="382">
        <v>0</v>
      </c>
      <c r="J316" s="383">
        <v>0</v>
      </c>
      <c r="K316" s="382">
        <v>0</v>
      </c>
      <c r="L316" s="384">
        <v>0</v>
      </c>
      <c r="M316" s="382">
        <v>0</v>
      </c>
      <c r="N316" s="383">
        <v>0</v>
      </c>
      <c r="O316" s="300"/>
    </row>
    <row r="317" spans="1:15">
      <c r="A317" s="289" t="s">
        <v>512</v>
      </c>
      <c r="B317" s="895"/>
      <c r="C317" s="385">
        <v>0</v>
      </c>
      <c r="D317" s="386">
        <v>0</v>
      </c>
      <c r="E317" s="387">
        <v>0</v>
      </c>
      <c r="F317" s="387">
        <v>0</v>
      </c>
      <c r="G317" s="387">
        <v>0</v>
      </c>
      <c r="H317" s="388">
        <v>0</v>
      </c>
      <c r="I317" s="389">
        <v>0</v>
      </c>
      <c r="J317" s="390">
        <v>0</v>
      </c>
      <c r="K317" s="389">
        <v>0</v>
      </c>
      <c r="L317" s="391">
        <v>0</v>
      </c>
      <c r="M317" s="389">
        <v>0</v>
      </c>
      <c r="N317" s="390">
        <v>0</v>
      </c>
      <c r="O317" s="290"/>
    </row>
    <row r="318" spans="1:15">
      <c r="A318" s="289" t="s">
        <v>513</v>
      </c>
      <c r="B318" s="895"/>
      <c r="C318" s="385">
        <v>0</v>
      </c>
      <c r="D318" s="386">
        <v>0</v>
      </c>
      <c r="E318" s="387">
        <v>0</v>
      </c>
      <c r="F318" s="387">
        <v>0</v>
      </c>
      <c r="G318" s="387">
        <v>0</v>
      </c>
      <c r="H318" s="388">
        <v>0</v>
      </c>
      <c r="I318" s="389">
        <v>0</v>
      </c>
      <c r="J318" s="369">
        <v>0</v>
      </c>
      <c r="K318" s="389">
        <v>0</v>
      </c>
      <c r="L318" s="369">
        <v>0</v>
      </c>
      <c r="M318" s="389">
        <v>0</v>
      </c>
      <c r="N318" s="390">
        <v>0</v>
      </c>
      <c r="O318" s="291"/>
    </row>
    <row r="319" spans="1:15">
      <c r="A319" s="289" t="s">
        <v>514</v>
      </c>
      <c r="B319" s="895"/>
      <c r="C319" s="385">
        <v>28.119375999999999</v>
      </c>
      <c r="D319" s="386">
        <v>28.113976000000001</v>
      </c>
      <c r="E319" s="387">
        <v>0</v>
      </c>
      <c r="F319" s="387">
        <v>0</v>
      </c>
      <c r="G319" s="387">
        <v>28.113976000000001</v>
      </c>
      <c r="H319" s="388">
        <v>0</v>
      </c>
      <c r="I319" s="389">
        <v>0</v>
      </c>
      <c r="J319" s="390">
        <v>0</v>
      </c>
      <c r="K319" s="389">
        <v>0</v>
      </c>
      <c r="L319" s="391">
        <v>0</v>
      </c>
      <c r="M319" s="389">
        <v>0</v>
      </c>
      <c r="N319" s="390">
        <v>0</v>
      </c>
      <c r="O319" s="290"/>
    </row>
    <row r="320" spans="1:15">
      <c r="A320" s="289" t="s">
        <v>515</v>
      </c>
      <c r="B320" s="895"/>
      <c r="C320" s="385">
        <v>33.607848000000004</v>
      </c>
      <c r="D320" s="386">
        <v>33.606548000000004</v>
      </c>
      <c r="E320" s="387">
        <v>9.1335E-2</v>
      </c>
      <c r="F320" s="387">
        <v>0</v>
      </c>
      <c r="G320" s="387">
        <v>24.67407</v>
      </c>
      <c r="H320" s="388">
        <v>8.8411430000000006</v>
      </c>
      <c r="I320" s="389">
        <v>0</v>
      </c>
      <c r="J320" s="390">
        <v>0</v>
      </c>
      <c r="K320" s="389">
        <v>0</v>
      </c>
      <c r="L320" s="391">
        <v>0</v>
      </c>
      <c r="M320" s="389">
        <v>0</v>
      </c>
      <c r="N320" s="390">
        <v>0</v>
      </c>
      <c r="O320" s="290"/>
    </row>
    <row r="321" spans="1:15">
      <c r="A321" s="289" t="s">
        <v>516</v>
      </c>
      <c r="B321" s="895"/>
      <c r="C321" s="385">
        <v>204.34326299999998</v>
      </c>
      <c r="D321" s="386">
        <v>204.33545599999999</v>
      </c>
      <c r="E321" s="387">
        <v>0</v>
      </c>
      <c r="F321" s="387">
        <v>0</v>
      </c>
      <c r="G321" s="387">
        <v>112.347059</v>
      </c>
      <c r="H321" s="388">
        <v>91.988395999999995</v>
      </c>
      <c r="I321" s="389">
        <v>0</v>
      </c>
      <c r="J321" s="390">
        <v>0</v>
      </c>
      <c r="K321" s="389">
        <v>0</v>
      </c>
      <c r="L321" s="391">
        <v>0</v>
      </c>
      <c r="M321" s="389">
        <v>0</v>
      </c>
      <c r="N321" s="390">
        <v>0</v>
      </c>
      <c r="O321" s="290"/>
    </row>
    <row r="322" spans="1:15">
      <c r="A322" s="292" t="s">
        <v>517</v>
      </c>
      <c r="B322" s="895"/>
      <c r="C322" s="392">
        <v>197.96436800000001</v>
      </c>
      <c r="D322" s="393">
        <v>197.905631</v>
      </c>
      <c r="E322" s="394">
        <v>0</v>
      </c>
      <c r="F322" s="394">
        <v>0</v>
      </c>
      <c r="G322" s="394">
        <v>197.905631</v>
      </c>
      <c r="H322" s="395">
        <v>0</v>
      </c>
      <c r="I322" s="396">
        <v>0</v>
      </c>
      <c r="J322" s="397">
        <v>0</v>
      </c>
      <c r="K322" s="396">
        <v>0</v>
      </c>
      <c r="L322" s="398">
        <v>0</v>
      </c>
      <c r="M322" s="396">
        <v>0</v>
      </c>
      <c r="N322" s="397">
        <v>0</v>
      </c>
      <c r="O322" s="293"/>
    </row>
    <row r="323" spans="1:15" ht="12" thickBot="1">
      <c r="A323" s="294" t="s">
        <v>277</v>
      </c>
      <c r="B323" s="896"/>
      <c r="C323" s="295">
        <f t="shared" ref="C323:N323" ca="1" si="38">+C316+C317+C318+C319+C320+C321+C322</f>
        <v>501.98944099999994</v>
      </c>
      <c r="D323" s="296">
        <f ca="1">+D316+D317+D318+D319+D320+D321+D322</f>
        <v>501.91619500000002</v>
      </c>
      <c r="E323" s="297">
        <f ca="1">+E316+E317+E318+E319+E320+E321+E322</f>
        <v>9.1335E-2</v>
      </c>
      <c r="F323" s="297">
        <f ca="1">+F316+F317+F318+F319+F320+F321+F322</f>
        <v>0</v>
      </c>
      <c r="G323" s="297">
        <f ca="1">+G316+G317+G318+G319+G320+G321+G322</f>
        <v>400.99302899999998</v>
      </c>
      <c r="H323" s="298">
        <f ca="1">+H316+H317+H318+H319+H320+H321+H322</f>
        <v>100.83183</v>
      </c>
      <c r="I323" s="299">
        <f t="shared" ca="1" si="38"/>
        <v>0</v>
      </c>
      <c r="J323" s="297">
        <f t="shared" ca="1" si="38"/>
        <v>0</v>
      </c>
      <c r="K323" s="299">
        <f t="shared" ca="1" si="38"/>
        <v>0</v>
      </c>
      <c r="L323" s="298">
        <f t="shared" ca="1" si="38"/>
        <v>0</v>
      </c>
      <c r="M323" s="299">
        <f t="shared" ca="1" si="38"/>
        <v>0</v>
      </c>
      <c r="N323" s="297">
        <f t="shared" ca="1" si="38"/>
        <v>0</v>
      </c>
      <c r="O323" s="377">
        <v>156.66633300000001</v>
      </c>
    </row>
    <row r="324" spans="1:15" ht="11.25" customHeight="1">
      <c r="A324" s="287" t="s">
        <v>510</v>
      </c>
      <c r="B324" s="894" t="s">
        <v>556</v>
      </c>
      <c r="C324" s="378">
        <v>89.479596000000001</v>
      </c>
      <c r="D324" s="379">
        <v>89.465472000000005</v>
      </c>
      <c r="E324" s="380">
        <v>0.17133999999999999</v>
      </c>
      <c r="F324" s="380">
        <v>0</v>
      </c>
      <c r="G324" s="380">
        <v>86.854848000000004</v>
      </c>
      <c r="H324" s="381">
        <v>1.6507589999999999</v>
      </c>
      <c r="I324" s="382">
        <v>0</v>
      </c>
      <c r="J324" s="383">
        <v>0</v>
      </c>
      <c r="K324" s="382">
        <v>0</v>
      </c>
      <c r="L324" s="384">
        <v>0</v>
      </c>
      <c r="M324" s="382">
        <v>0.78852599999999995</v>
      </c>
      <c r="N324" s="383">
        <v>2.1096E-2</v>
      </c>
      <c r="O324" s="300"/>
    </row>
    <row r="325" spans="1:15">
      <c r="A325" s="289" t="s">
        <v>512</v>
      </c>
      <c r="B325" s="895"/>
      <c r="C325" s="385">
        <v>275.48867000000001</v>
      </c>
      <c r="D325" s="386">
        <v>275.44588200000004</v>
      </c>
      <c r="E325" s="387">
        <v>0.30714000000000002</v>
      </c>
      <c r="F325" s="387">
        <v>0</v>
      </c>
      <c r="G325" s="387">
        <v>268.44855699999999</v>
      </c>
      <c r="H325" s="388">
        <v>6.6052869999999997</v>
      </c>
      <c r="I325" s="389">
        <v>0</v>
      </c>
      <c r="J325" s="390">
        <v>0</v>
      </c>
      <c r="K325" s="389">
        <v>0</v>
      </c>
      <c r="L325" s="391">
        <v>0</v>
      </c>
      <c r="M325" s="389">
        <v>8.4898000000000001E-2</v>
      </c>
      <c r="N325" s="390">
        <v>6.6000000000000005E-5</v>
      </c>
      <c r="O325" s="290"/>
    </row>
    <row r="326" spans="1:15">
      <c r="A326" s="289" t="s">
        <v>513</v>
      </c>
      <c r="B326" s="895"/>
      <c r="C326" s="385">
        <v>228.50901400000001</v>
      </c>
      <c r="D326" s="386">
        <v>228.45177099999998</v>
      </c>
      <c r="E326" s="387">
        <v>3.4091960000000001</v>
      </c>
      <c r="F326" s="387">
        <v>0</v>
      </c>
      <c r="G326" s="387">
        <v>212.96696600000001</v>
      </c>
      <c r="H326" s="388">
        <v>11.978869</v>
      </c>
      <c r="I326" s="389">
        <v>0</v>
      </c>
      <c r="J326" s="369">
        <v>0</v>
      </c>
      <c r="K326" s="389">
        <v>0</v>
      </c>
      <c r="L326" s="369">
        <v>0</v>
      </c>
      <c r="M326" s="389">
        <v>9.6740000000000007E-2</v>
      </c>
      <c r="N326" s="390">
        <v>7.3999999999999996E-5</v>
      </c>
      <c r="O326" s="291"/>
    </row>
    <row r="327" spans="1:15">
      <c r="A327" s="289" t="s">
        <v>514</v>
      </c>
      <c r="B327" s="895"/>
      <c r="C327" s="385">
        <v>675.38682600000004</v>
      </c>
      <c r="D327" s="386">
        <v>655.33553400000005</v>
      </c>
      <c r="E327" s="387">
        <v>0</v>
      </c>
      <c r="F327" s="387">
        <v>0</v>
      </c>
      <c r="G327" s="387">
        <v>40.570886999999999</v>
      </c>
      <c r="H327" s="388">
        <v>634.75251400000002</v>
      </c>
      <c r="I327" s="389">
        <v>0</v>
      </c>
      <c r="J327" s="390">
        <v>0</v>
      </c>
      <c r="K327" s="389">
        <v>0</v>
      </c>
      <c r="L327" s="391">
        <v>0</v>
      </c>
      <c r="M327" s="389">
        <v>0</v>
      </c>
      <c r="N327" s="390">
        <v>0</v>
      </c>
      <c r="O327" s="290"/>
    </row>
    <row r="328" spans="1:15">
      <c r="A328" s="289" t="s">
        <v>515</v>
      </c>
      <c r="B328" s="895"/>
      <c r="C328" s="385">
        <v>450.17884199999997</v>
      </c>
      <c r="D328" s="386">
        <v>450.03595000000001</v>
      </c>
      <c r="E328" s="387">
        <v>1.4575910000000001</v>
      </c>
      <c r="F328" s="387">
        <v>0</v>
      </c>
      <c r="G328" s="387">
        <v>343.77836500000001</v>
      </c>
      <c r="H328" s="388">
        <v>104.715845</v>
      </c>
      <c r="I328" s="389">
        <v>0</v>
      </c>
      <c r="J328" s="390">
        <v>0</v>
      </c>
      <c r="K328" s="389">
        <v>0</v>
      </c>
      <c r="L328" s="391">
        <v>0</v>
      </c>
      <c r="M328" s="389">
        <v>8.4148000000000001E-2</v>
      </c>
      <c r="N328" s="390">
        <v>6.7000000000000002E-5</v>
      </c>
      <c r="O328" s="290"/>
    </row>
    <row r="329" spans="1:15">
      <c r="A329" s="289" t="s">
        <v>516</v>
      </c>
      <c r="B329" s="895"/>
      <c r="C329" s="385">
        <v>283.65651300000002</v>
      </c>
      <c r="D329" s="386">
        <v>282.41664400000002</v>
      </c>
      <c r="E329" s="387">
        <v>0.65482600000000002</v>
      </c>
      <c r="F329" s="387">
        <v>1.1748019999999999</v>
      </c>
      <c r="G329" s="387">
        <v>30.879176000000001</v>
      </c>
      <c r="H329" s="388">
        <v>249.15811600000001</v>
      </c>
      <c r="I329" s="389">
        <v>0</v>
      </c>
      <c r="J329" s="390">
        <v>0</v>
      </c>
      <c r="K329" s="389">
        <v>0</v>
      </c>
      <c r="L329" s="391">
        <v>0</v>
      </c>
      <c r="M329" s="389">
        <v>0.54972399999999999</v>
      </c>
      <c r="N329" s="390">
        <v>4.2200000000000001E-4</v>
      </c>
      <c r="O329" s="290"/>
    </row>
    <row r="330" spans="1:15">
      <c r="A330" s="292" t="s">
        <v>517</v>
      </c>
      <c r="B330" s="895"/>
      <c r="C330" s="392">
        <v>10.276674</v>
      </c>
      <c r="D330" s="393">
        <v>10.276674</v>
      </c>
      <c r="E330" s="394">
        <v>9.4277899999999999</v>
      </c>
      <c r="F330" s="394">
        <v>0</v>
      </c>
      <c r="G330" s="394">
        <v>0</v>
      </c>
      <c r="H330" s="395">
        <v>0.70981099999999997</v>
      </c>
      <c r="I330" s="396">
        <v>0</v>
      </c>
      <c r="J330" s="397">
        <v>0</v>
      </c>
      <c r="K330" s="396">
        <v>0</v>
      </c>
      <c r="L330" s="398">
        <v>0</v>
      </c>
      <c r="M330" s="396">
        <v>0.139072</v>
      </c>
      <c r="N330" s="397">
        <v>1.11E-4</v>
      </c>
      <c r="O330" s="293"/>
    </row>
    <row r="331" spans="1:15" ht="12" thickBot="1">
      <c r="A331" s="294" t="s">
        <v>277</v>
      </c>
      <c r="B331" s="896"/>
      <c r="C331" s="295">
        <f t="shared" ref="C331:N331" ca="1" si="39">+C324+C325+C326+C327+C328+C329+C330</f>
        <v>2012.9761350000001</v>
      </c>
      <c r="D331" s="296">
        <f ca="1">+D324+D325+D326+D327+D328+D329+D330</f>
        <v>1991.427927</v>
      </c>
      <c r="E331" s="297">
        <f ca="1">+E324+E325+E326+E327+E328+E329+E330</f>
        <v>15.427883</v>
      </c>
      <c r="F331" s="297">
        <f ca="1">+F324+F325+F326+F327+F328+F329+F330</f>
        <v>1.1748019999999999</v>
      </c>
      <c r="G331" s="297">
        <f ca="1">+G324+G325+G326+G327+G328+G329+G330</f>
        <v>983.49879900000008</v>
      </c>
      <c r="H331" s="298">
        <f ca="1">+H324+H325+H326+H327+H328+H329+H330</f>
        <v>1009.571201</v>
      </c>
      <c r="I331" s="299">
        <f t="shared" ca="1" si="39"/>
        <v>0</v>
      </c>
      <c r="J331" s="297">
        <f t="shared" ca="1" si="39"/>
        <v>0</v>
      </c>
      <c r="K331" s="299">
        <f t="shared" ca="1" si="39"/>
        <v>0</v>
      </c>
      <c r="L331" s="298">
        <f t="shared" ca="1" si="39"/>
        <v>0</v>
      </c>
      <c r="M331" s="299">
        <f t="shared" ca="1" si="39"/>
        <v>1.7431079999999999</v>
      </c>
      <c r="N331" s="297">
        <f t="shared" ca="1" si="39"/>
        <v>2.1836000000000001E-2</v>
      </c>
      <c r="O331" s="377">
        <v>1251.3468289999998</v>
      </c>
    </row>
    <row r="332" spans="1:15">
      <c r="A332" s="287" t="s">
        <v>510</v>
      </c>
      <c r="B332" s="894" t="s">
        <v>557</v>
      </c>
      <c r="C332" s="378">
        <v>2.3410000000000006E-3</v>
      </c>
      <c r="D332" s="379">
        <v>2.3400000000000005E-3</v>
      </c>
      <c r="E332" s="380">
        <v>0</v>
      </c>
      <c r="F332" s="380">
        <v>0</v>
      </c>
      <c r="G332" s="380">
        <v>0</v>
      </c>
      <c r="H332" s="381">
        <v>2.3400000000000005E-3</v>
      </c>
      <c r="I332" s="382">
        <v>0</v>
      </c>
      <c r="J332" s="383">
        <v>0</v>
      </c>
      <c r="K332" s="382">
        <v>0</v>
      </c>
      <c r="L332" s="384">
        <v>0</v>
      </c>
      <c r="M332" s="382">
        <v>0</v>
      </c>
      <c r="N332" s="383">
        <v>0</v>
      </c>
      <c r="O332" s="300"/>
    </row>
    <row r="333" spans="1:15">
      <c r="A333" s="289" t="s">
        <v>512</v>
      </c>
      <c r="B333" s="895"/>
      <c r="C333" s="385">
        <v>533.71580700000004</v>
      </c>
      <c r="D333" s="386">
        <v>533.49003700000003</v>
      </c>
      <c r="E333" s="387">
        <v>0</v>
      </c>
      <c r="F333" s="387">
        <v>0</v>
      </c>
      <c r="G333" s="387">
        <v>0</v>
      </c>
      <c r="H333" s="388">
        <v>533.49003700000003</v>
      </c>
      <c r="I333" s="389">
        <v>0</v>
      </c>
      <c r="J333" s="390">
        <v>0</v>
      </c>
      <c r="K333" s="389">
        <v>0</v>
      </c>
      <c r="L333" s="391">
        <v>0</v>
      </c>
      <c r="M333" s="389">
        <v>5.1599999999999997E-4</v>
      </c>
      <c r="N333" s="390">
        <v>0</v>
      </c>
      <c r="O333" s="290"/>
    </row>
    <row r="334" spans="1:15">
      <c r="A334" s="289" t="s">
        <v>513</v>
      </c>
      <c r="B334" s="895"/>
      <c r="C334" s="385">
        <v>134.63748699999999</v>
      </c>
      <c r="D334" s="386">
        <v>133.26543899999999</v>
      </c>
      <c r="E334" s="387">
        <v>1.3116570000000001</v>
      </c>
      <c r="F334" s="387">
        <v>0</v>
      </c>
      <c r="G334" s="387">
        <v>0</v>
      </c>
      <c r="H334" s="388">
        <v>133.26543899999999</v>
      </c>
      <c r="I334" s="389">
        <v>0</v>
      </c>
      <c r="J334" s="369">
        <v>0</v>
      </c>
      <c r="K334" s="389">
        <v>0</v>
      </c>
      <c r="L334" s="369">
        <v>0</v>
      </c>
      <c r="M334" s="389">
        <v>222.53872200000001</v>
      </c>
      <c r="N334" s="390">
        <v>1.9791810000000001</v>
      </c>
      <c r="O334" s="291"/>
    </row>
    <row r="335" spans="1:15">
      <c r="A335" s="289" t="s">
        <v>514</v>
      </c>
      <c r="B335" s="895"/>
      <c r="C335" s="385">
        <v>6.2101000000000003E-2</v>
      </c>
      <c r="D335" s="386">
        <v>0</v>
      </c>
      <c r="E335" s="387">
        <v>6.2101000000000003E-2</v>
      </c>
      <c r="F335" s="387">
        <v>0</v>
      </c>
      <c r="G335" s="387">
        <v>0</v>
      </c>
      <c r="H335" s="388">
        <v>0</v>
      </c>
      <c r="I335" s="389">
        <v>0</v>
      </c>
      <c r="J335" s="390">
        <v>0</v>
      </c>
      <c r="K335" s="389">
        <v>0</v>
      </c>
      <c r="L335" s="391">
        <v>0</v>
      </c>
      <c r="M335" s="389">
        <v>0</v>
      </c>
      <c r="N335" s="390">
        <v>0</v>
      </c>
      <c r="O335" s="290"/>
    </row>
    <row r="336" spans="1:15">
      <c r="A336" s="289" t="s">
        <v>515</v>
      </c>
      <c r="B336" s="895"/>
      <c r="C336" s="385">
        <v>778.1493549999999</v>
      </c>
      <c r="D336" s="386">
        <v>778.09798999999998</v>
      </c>
      <c r="E336" s="387">
        <v>2.27345</v>
      </c>
      <c r="F336" s="387">
        <v>0</v>
      </c>
      <c r="G336" s="387">
        <v>15.261639000000001</v>
      </c>
      <c r="H336" s="388">
        <v>760.56290100000001</v>
      </c>
      <c r="I336" s="389">
        <v>0</v>
      </c>
      <c r="J336" s="390">
        <v>0</v>
      </c>
      <c r="K336" s="389">
        <v>0</v>
      </c>
      <c r="L336" s="391">
        <v>0</v>
      </c>
      <c r="M336" s="389">
        <v>9.0000000000000002E-6</v>
      </c>
      <c r="N336" s="390">
        <v>0</v>
      </c>
      <c r="O336" s="290"/>
    </row>
    <row r="337" spans="1:15">
      <c r="A337" s="289" t="s">
        <v>516</v>
      </c>
      <c r="B337" s="895"/>
      <c r="C337" s="385">
        <v>1743.465807</v>
      </c>
      <c r="D337" s="386">
        <v>1743.3281380000001</v>
      </c>
      <c r="E337" s="387">
        <v>1.3193700000000002</v>
      </c>
      <c r="F337" s="387">
        <v>0</v>
      </c>
      <c r="G337" s="387">
        <v>73.614947999999998</v>
      </c>
      <c r="H337" s="388">
        <v>1668.39382</v>
      </c>
      <c r="I337" s="389">
        <v>13.908651000000001</v>
      </c>
      <c r="J337" s="390">
        <v>1300</v>
      </c>
      <c r="K337" s="389">
        <v>0</v>
      </c>
      <c r="L337" s="391">
        <v>0</v>
      </c>
      <c r="M337" s="389">
        <v>289.61524500000002</v>
      </c>
      <c r="N337" s="390">
        <v>3.849E-3</v>
      </c>
      <c r="O337" s="290"/>
    </row>
    <row r="338" spans="1:15">
      <c r="A338" s="292" t="s">
        <v>517</v>
      </c>
      <c r="B338" s="895"/>
      <c r="C338" s="392">
        <v>365.88387299999999</v>
      </c>
      <c r="D338" s="393">
        <v>365.87606400000004</v>
      </c>
      <c r="E338" s="394">
        <v>5.9611420000000006</v>
      </c>
      <c r="F338" s="394">
        <v>0</v>
      </c>
      <c r="G338" s="394">
        <v>172.04645100000002</v>
      </c>
      <c r="H338" s="395">
        <v>187.868471</v>
      </c>
      <c r="I338" s="396">
        <v>0</v>
      </c>
      <c r="J338" s="397">
        <v>11.857763</v>
      </c>
      <c r="K338" s="396">
        <v>0</v>
      </c>
      <c r="L338" s="398">
        <v>0</v>
      </c>
      <c r="M338" s="396">
        <v>489.03787899999998</v>
      </c>
      <c r="N338" s="397">
        <v>8.1700000000000002E-4</v>
      </c>
      <c r="O338" s="293"/>
    </row>
    <row r="339" spans="1:15" ht="12" thickBot="1">
      <c r="A339" s="294" t="s">
        <v>277</v>
      </c>
      <c r="B339" s="896"/>
      <c r="C339" s="295">
        <f t="shared" ref="C339:N339" ca="1" si="40">+C332+C333+C334+C335+C336+C337+C338</f>
        <v>3555.9167710000002</v>
      </c>
      <c r="D339" s="296">
        <f ca="1">+D332+D333+D334+D335+D336+D337+D338</f>
        <v>3554.0600080000004</v>
      </c>
      <c r="E339" s="297">
        <f ca="1">+E332+E333+E334+E335+E336+E337+E338</f>
        <v>10.927720000000001</v>
      </c>
      <c r="F339" s="297">
        <f ca="1">+F332+F333+F334+F335+F336+F337+F338</f>
        <v>0</v>
      </c>
      <c r="G339" s="297">
        <f ca="1">+G332+G333+G334+G335+G336+G337+G338</f>
        <v>260.92303800000002</v>
      </c>
      <c r="H339" s="298">
        <f ca="1">+H332+H333+H334+H335+H336+H337+H338</f>
        <v>3283.5830079999996</v>
      </c>
      <c r="I339" s="299">
        <f t="shared" ca="1" si="40"/>
        <v>13.908651000000001</v>
      </c>
      <c r="J339" s="297">
        <f t="shared" ca="1" si="40"/>
        <v>1311.857763</v>
      </c>
      <c r="K339" s="299">
        <f t="shared" ca="1" si="40"/>
        <v>0</v>
      </c>
      <c r="L339" s="298">
        <f t="shared" ca="1" si="40"/>
        <v>0</v>
      </c>
      <c r="M339" s="299">
        <f t="shared" ca="1" si="40"/>
        <v>1001.192371</v>
      </c>
      <c r="N339" s="297">
        <f t="shared" ca="1" si="40"/>
        <v>1.9838470000000001</v>
      </c>
      <c r="O339" s="377">
        <v>648.68634499999996</v>
      </c>
    </row>
    <row r="340" spans="1:15" ht="11.25" customHeight="1">
      <c r="A340" s="287" t="s">
        <v>510</v>
      </c>
      <c r="B340" s="894" t="s">
        <v>558</v>
      </c>
      <c r="C340" s="378">
        <v>26.043811999999999</v>
      </c>
      <c r="D340" s="379">
        <v>26.037676999999999</v>
      </c>
      <c r="E340" s="380">
        <v>9.124800000000001E-2</v>
      </c>
      <c r="F340" s="380">
        <v>0</v>
      </c>
      <c r="G340" s="380">
        <v>25.946062000000001</v>
      </c>
      <c r="H340" s="381">
        <v>3.6699999999999998E-4</v>
      </c>
      <c r="I340" s="382">
        <v>0</v>
      </c>
      <c r="J340" s="383">
        <v>0</v>
      </c>
      <c r="K340" s="382">
        <v>0</v>
      </c>
      <c r="L340" s="384">
        <v>0</v>
      </c>
      <c r="M340" s="382">
        <v>0</v>
      </c>
      <c r="N340" s="383">
        <v>0</v>
      </c>
      <c r="O340" s="300"/>
    </row>
    <row r="341" spans="1:15">
      <c r="A341" s="289" t="s">
        <v>512</v>
      </c>
      <c r="B341" s="895"/>
      <c r="C341" s="385">
        <v>0.155496</v>
      </c>
      <c r="D341" s="386">
        <v>0.155496</v>
      </c>
      <c r="E341" s="387">
        <v>0.155496</v>
      </c>
      <c r="F341" s="387">
        <v>0</v>
      </c>
      <c r="G341" s="387">
        <v>0</v>
      </c>
      <c r="H341" s="388">
        <v>0</v>
      </c>
      <c r="I341" s="389">
        <v>0</v>
      </c>
      <c r="J341" s="390">
        <v>0</v>
      </c>
      <c r="K341" s="389">
        <v>0</v>
      </c>
      <c r="L341" s="391">
        <v>0</v>
      </c>
      <c r="M341" s="389">
        <v>0</v>
      </c>
      <c r="N341" s="390">
        <v>0</v>
      </c>
      <c r="O341" s="290"/>
    </row>
    <row r="342" spans="1:15">
      <c r="A342" s="289" t="s">
        <v>513</v>
      </c>
      <c r="B342" s="895"/>
      <c r="C342" s="385">
        <v>36.522352999999995</v>
      </c>
      <c r="D342" s="386">
        <v>36.514085000000001</v>
      </c>
      <c r="E342" s="387">
        <v>0.49190899999999999</v>
      </c>
      <c r="F342" s="387">
        <v>0</v>
      </c>
      <c r="G342" s="387">
        <v>36.022176000000002</v>
      </c>
      <c r="H342" s="388">
        <v>0</v>
      </c>
      <c r="I342" s="389">
        <v>0</v>
      </c>
      <c r="J342" s="369">
        <v>0</v>
      </c>
      <c r="K342" s="389">
        <v>0</v>
      </c>
      <c r="L342" s="369">
        <v>0</v>
      </c>
      <c r="M342" s="389">
        <v>0</v>
      </c>
      <c r="N342" s="390">
        <v>0</v>
      </c>
      <c r="O342" s="291"/>
    </row>
    <row r="343" spans="1:15">
      <c r="A343" s="289" t="s">
        <v>514</v>
      </c>
      <c r="B343" s="895"/>
      <c r="C343" s="385">
        <v>0.17301900000000001</v>
      </c>
      <c r="D343" s="386">
        <v>0.17301900000000001</v>
      </c>
      <c r="E343" s="387">
        <v>0.17301900000000001</v>
      </c>
      <c r="F343" s="387">
        <v>0</v>
      </c>
      <c r="G343" s="387">
        <v>0</v>
      </c>
      <c r="H343" s="388">
        <v>0</v>
      </c>
      <c r="I343" s="389">
        <v>0</v>
      </c>
      <c r="J343" s="390">
        <v>0</v>
      </c>
      <c r="K343" s="389">
        <v>0</v>
      </c>
      <c r="L343" s="391">
        <v>0</v>
      </c>
      <c r="M343" s="389">
        <v>0</v>
      </c>
      <c r="N343" s="390">
        <v>0</v>
      </c>
      <c r="O343" s="290"/>
    </row>
    <row r="344" spans="1:15">
      <c r="A344" s="289" t="s">
        <v>515</v>
      </c>
      <c r="B344" s="895"/>
      <c r="C344" s="385">
        <v>21.736915</v>
      </c>
      <c r="D344" s="386">
        <v>21.728811</v>
      </c>
      <c r="E344" s="387">
        <v>2.7913489999999999</v>
      </c>
      <c r="F344" s="387">
        <v>0</v>
      </c>
      <c r="G344" s="387">
        <v>4.7509389999999998</v>
      </c>
      <c r="H344" s="388">
        <v>14.186522999999999</v>
      </c>
      <c r="I344" s="389">
        <v>0</v>
      </c>
      <c r="J344" s="390">
        <v>0</v>
      </c>
      <c r="K344" s="389">
        <v>0</v>
      </c>
      <c r="L344" s="391">
        <v>0</v>
      </c>
      <c r="M344" s="389">
        <v>0</v>
      </c>
      <c r="N344" s="390">
        <v>0</v>
      </c>
      <c r="O344" s="290"/>
    </row>
    <row r="345" spans="1:15">
      <c r="A345" s="289" t="s">
        <v>516</v>
      </c>
      <c r="B345" s="895"/>
      <c r="C345" s="385">
        <v>754.87031300000001</v>
      </c>
      <c r="D345" s="386">
        <v>754.64760999999999</v>
      </c>
      <c r="E345" s="387">
        <v>15.436465000000002</v>
      </c>
      <c r="F345" s="387">
        <v>0</v>
      </c>
      <c r="G345" s="387">
        <v>303.34026599999999</v>
      </c>
      <c r="H345" s="388">
        <v>435.870879</v>
      </c>
      <c r="I345" s="389">
        <v>0</v>
      </c>
      <c r="J345" s="390">
        <v>0</v>
      </c>
      <c r="K345" s="389">
        <v>0</v>
      </c>
      <c r="L345" s="391">
        <v>0</v>
      </c>
      <c r="M345" s="389">
        <v>0</v>
      </c>
      <c r="N345" s="390">
        <v>0</v>
      </c>
      <c r="O345" s="290"/>
    </row>
    <row r="346" spans="1:15">
      <c r="A346" s="292" t="s">
        <v>517</v>
      </c>
      <c r="B346" s="895"/>
      <c r="C346" s="392">
        <v>370.31899199999998</v>
      </c>
      <c r="D346" s="393">
        <v>369.93434500000001</v>
      </c>
      <c r="E346" s="394">
        <v>5.0615810000000003</v>
      </c>
      <c r="F346" s="394">
        <v>0</v>
      </c>
      <c r="G346" s="394">
        <v>364.87276400000002</v>
      </c>
      <c r="H346" s="395">
        <v>0</v>
      </c>
      <c r="I346" s="396">
        <v>1.8752999999999999E-2</v>
      </c>
      <c r="J346" s="397">
        <v>1.258616</v>
      </c>
      <c r="K346" s="396">
        <v>8.1999999999999998E-4</v>
      </c>
      <c r="L346" s="398">
        <v>3.4252999999999999E-2</v>
      </c>
      <c r="M346" s="396">
        <v>0</v>
      </c>
      <c r="N346" s="397">
        <v>0</v>
      </c>
      <c r="O346" s="293"/>
    </row>
    <row r="347" spans="1:15" ht="12" thickBot="1">
      <c r="A347" s="294" t="s">
        <v>277</v>
      </c>
      <c r="B347" s="896"/>
      <c r="C347" s="295">
        <f t="shared" ref="C347:N347" ca="1" si="41">+C340+C341+C342+C343+C344+C345+C346</f>
        <v>1209.8208999999999</v>
      </c>
      <c r="D347" s="296">
        <f ca="1">+D340+D341+D342+D343+D344+D345+D346</f>
        <v>1209.1910429999998</v>
      </c>
      <c r="E347" s="297">
        <f ca="1">+E340+E341+E342+E343+E344+E345+E346</f>
        <v>24.201067000000002</v>
      </c>
      <c r="F347" s="297">
        <f ca="1">+F340+F341+F342+F343+F344+F345+F346</f>
        <v>0</v>
      </c>
      <c r="G347" s="297">
        <f ca="1">+G340+G341+G342+G343+G344+G345+G346</f>
        <v>734.93220700000006</v>
      </c>
      <c r="H347" s="298">
        <f ca="1">+H340+H341+H342+H343+H344+H345+H346</f>
        <v>450.05776900000001</v>
      </c>
      <c r="I347" s="299">
        <f t="shared" ca="1" si="41"/>
        <v>1.8752999999999999E-2</v>
      </c>
      <c r="J347" s="297">
        <f t="shared" ca="1" si="41"/>
        <v>1.258616</v>
      </c>
      <c r="K347" s="299">
        <f t="shared" ca="1" si="41"/>
        <v>8.1999999999999998E-4</v>
      </c>
      <c r="L347" s="298">
        <f t="shared" ca="1" si="41"/>
        <v>3.4252999999999999E-2</v>
      </c>
      <c r="M347" s="299">
        <f t="shared" ca="1" si="41"/>
        <v>0</v>
      </c>
      <c r="N347" s="297">
        <f t="shared" ca="1" si="41"/>
        <v>0</v>
      </c>
      <c r="O347" s="377">
        <v>577.50423000000001</v>
      </c>
    </row>
    <row r="348" spans="1:15">
      <c r="A348" s="287" t="s">
        <v>510</v>
      </c>
      <c r="B348" s="894" t="s">
        <v>559</v>
      </c>
      <c r="C348" s="378">
        <v>10.905510999999999</v>
      </c>
      <c r="D348" s="379">
        <v>2.4733719999999999</v>
      </c>
      <c r="E348" s="380">
        <v>0</v>
      </c>
      <c r="F348" s="380">
        <v>0</v>
      </c>
      <c r="G348" s="380">
        <v>0</v>
      </c>
      <c r="H348" s="381">
        <v>2.4733719999999999</v>
      </c>
      <c r="I348" s="382">
        <v>0</v>
      </c>
      <c r="J348" s="383">
        <v>0</v>
      </c>
      <c r="K348" s="382">
        <v>0</v>
      </c>
      <c r="L348" s="384">
        <v>0</v>
      </c>
      <c r="M348" s="382">
        <v>0.30366700000000002</v>
      </c>
      <c r="N348" s="383">
        <v>0.23284099999999999</v>
      </c>
      <c r="O348" s="300"/>
    </row>
    <row r="349" spans="1:15">
      <c r="A349" s="289" t="s">
        <v>512</v>
      </c>
      <c r="B349" s="895"/>
      <c r="C349" s="385">
        <v>33.981708999999995</v>
      </c>
      <c r="D349" s="386">
        <v>31.660114000000004</v>
      </c>
      <c r="E349" s="387">
        <v>0</v>
      </c>
      <c r="F349" s="387">
        <v>0</v>
      </c>
      <c r="G349" s="387">
        <v>10.44393</v>
      </c>
      <c r="H349" s="388">
        <v>21.216184000000002</v>
      </c>
      <c r="I349" s="389">
        <v>0</v>
      </c>
      <c r="J349" s="390">
        <v>0</v>
      </c>
      <c r="K349" s="389">
        <v>0</v>
      </c>
      <c r="L349" s="391">
        <v>0</v>
      </c>
      <c r="M349" s="389">
        <v>0</v>
      </c>
      <c r="N349" s="390">
        <v>0</v>
      </c>
      <c r="O349" s="290"/>
    </row>
    <row r="350" spans="1:15">
      <c r="A350" s="289" t="s">
        <v>513</v>
      </c>
      <c r="B350" s="895"/>
      <c r="C350" s="385">
        <v>9.7711749999999995</v>
      </c>
      <c r="D350" s="386">
        <v>9.3819719999999993</v>
      </c>
      <c r="E350" s="387">
        <v>0</v>
      </c>
      <c r="F350" s="387">
        <v>0</v>
      </c>
      <c r="G350" s="387">
        <v>0</v>
      </c>
      <c r="H350" s="388">
        <v>9.3819719999999993</v>
      </c>
      <c r="I350" s="389">
        <v>0</v>
      </c>
      <c r="J350" s="369">
        <v>0</v>
      </c>
      <c r="K350" s="389">
        <v>0</v>
      </c>
      <c r="L350" s="369">
        <v>0</v>
      </c>
      <c r="M350" s="389">
        <v>9.9999999999999995E-7</v>
      </c>
      <c r="N350" s="390">
        <v>0</v>
      </c>
      <c r="O350" s="291"/>
    </row>
    <row r="351" spans="1:15">
      <c r="A351" s="289" t="s">
        <v>514</v>
      </c>
      <c r="B351" s="895"/>
      <c r="C351" s="385">
        <v>30.781635999999999</v>
      </c>
      <c r="D351" s="386">
        <v>30.676932000000001</v>
      </c>
      <c r="E351" s="387">
        <v>0</v>
      </c>
      <c r="F351" s="387">
        <v>0</v>
      </c>
      <c r="G351" s="387">
        <v>4.9259469999999999</v>
      </c>
      <c r="H351" s="388">
        <v>25.750985</v>
      </c>
      <c r="I351" s="389">
        <v>0</v>
      </c>
      <c r="J351" s="390">
        <v>0</v>
      </c>
      <c r="K351" s="389">
        <v>0</v>
      </c>
      <c r="L351" s="391">
        <v>0</v>
      </c>
      <c r="M351" s="389">
        <v>0</v>
      </c>
      <c r="N351" s="390">
        <v>0</v>
      </c>
      <c r="O351" s="290"/>
    </row>
    <row r="352" spans="1:15">
      <c r="A352" s="289" t="s">
        <v>515</v>
      </c>
      <c r="B352" s="895"/>
      <c r="C352" s="385">
        <v>76.306806999999992</v>
      </c>
      <c r="D352" s="386">
        <v>76.232557999999997</v>
      </c>
      <c r="E352" s="387">
        <v>0</v>
      </c>
      <c r="F352" s="387">
        <v>0</v>
      </c>
      <c r="G352" s="387">
        <v>11.552111999999999</v>
      </c>
      <c r="H352" s="388">
        <v>64.680446000000003</v>
      </c>
      <c r="I352" s="389">
        <v>0</v>
      </c>
      <c r="J352" s="390">
        <v>0</v>
      </c>
      <c r="K352" s="389">
        <v>0</v>
      </c>
      <c r="L352" s="391">
        <v>0</v>
      </c>
      <c r="M352" s="389">
        <v>2.739382</v>
      </c>
      <c r="N352" s="390">
        <v>1.3899999999999999E-4</v>
      </c>
      <c r="O352" s="290"/>
    </row>
    <row r="353" spans="1:15">
      <c r="A353" s="289" t="s">
        <v>516</v>
      </c>
      <c r="B353" s="895"/>
      <c r="C353" s="385">
        <v>427.95375099999995</v>
      </c>
      <c r="D353" s="386">
        <v>427.33314100000001</v>
      </c>
      <c r="E353" s="387">
        <v>1.1904889999999999</v>
      </c>
      <c r="F353" s="387">
        <v>0</v>
      </c>
      <c r="G353" s="387">
        <v>96.690690000000004</v>
      </c>
      <c r="H353" s="388">
        <v>329.45196199999998</v>
      </c>
      <c r="I353" s="389">
        <v>0</v>
      </c>
      <c r="J353" s="390">
        <v>0</v>
      </c>
      <c r="K353" s="389">
        <v>0</v>
      </c>
      <c r="L353" s="391">
        <v>0</v>
      </c>
      <c r="M353" s="389">
        <v>256.51791900000001</v>
      </c>
      <c r="N353" s="390">
        <v>1.3505E-2</v>
      </c>
      <c r="O353" s="290"/>
    </row>
    <row r="354" spans="1:15">
      <c r="A354" s="292" t="s">
        <v>517</v>
      </c>
      <c r="B354" s="895"/>
      <c r="C354" s="392">
        <v>260.18263000000002</v>
      </c>
      <c r="D354" s="393">
        <v>259.22193299999998</v>
      </c>
      <c r="E354" s="394">
        <v>2.2162450000000002</v>
      </c>
      <c r="F354" s="394">
        <v>0</v>
      </c>
      <c r="G354" s="394">
        <v>107.022802</v>
      </c>
      <c r="H354" s="395">
        <v>149.98288599999998</v>
      </c>
      <c r="I354" s="396">
        <v>0</v>
      </c>
      <c r="J354" s="397">
        <v>0</v>
      </c>
      <c r="K354" s="396">
        <v>0</v>
      </c>
      <c r="L354" s="398">
        <v>0</v>
      </c>
      <c r="M354" s="396">
        <v>244.13656900000001</v>
      </c>
      <c r="N354" s="397">
        <v>3.1989000000000004E-2</v>
      </c>
      <c r="O354" s="293"/>
    </row>
    <row r="355" spans="1:15" ht="12" thickBot="1">
      <c r="A355" s="294" t="s">
        <v>277</v>
      </c>
      <c r="B355" s="896"/>
      <c r="C355" s="295">
        <f t="shared" ref="C355:N355" ca="1" si="42">+C348+C349+C350+C351+C352+C353+C354</f>
        <v>849.88321899999994</v>
      </c>
      <c r="D355" s="296">
        <f ca="1">+D348+D349+D350+D351+D352+D353+D354</f>
        <v>836.98002199999996</v>
      </c>
      <c r="E355" s="297">
        <f ca="1">+E348+E349+E350+E351+E352+E353+E354</f>
        <v>3.4067340000000002</v>
      </c>
      <c r="F355" s="297">
        <f ca="1">+F348+F349+F350+F351+F352+F353+F354</f>
        <v>0</v>
      </c>
      <c r="G355" s="297">
        <f ca="1">+G348+G349+G350+G351+G352+G353+G354</f>
        <v>230.635481</v>
      </c>
      <c r="H355" s="298">
        <f ca="1">+H348+H349+H350+H351+H352+H353+H354</f>
        <v>602.93780700000002</v>
      </c>
      <c r="I355" s="299">
        <f t="shared" ca="1" si="42"/>
        <v>0</v>
      </c>
      <c r="J355" s="297">
        <f t="shared" ca="1" si="42"/>
        <v>0</v>
      </c>
      <c r="K355" s="299">
        <f t="shared" ca="1" si="42"/>
        <v>0</v>
      </c>
      <c r="L355" s="298">
        <f t="shared" ca="1" si="42"/>
        <v>0</v>
      </c>
      <c r="M355" s="299">
        <f t="shared" ca="1" si="42"/>
        <v>503.69753800000001</v>
      </c>
      <c r="N355" s="297">
        <f t="shared" ca="1" si="42"/>
        <v>0.278474</v>
      </c>
      <c r="O355" s="377">
        <v>406.04891600000002</v>
      </c>
    </row>
    <row r="356" spans="1:15">
      <c r="A356" s="287" t="s">
        <v>510</v>
      </c>
      <c r="B356" s="894" t="s">
        <v>560</v>
      </c>
      <c r="C356" s="378">
        <v>210.38462900000104</v>
      </c>
      <c r="D356" s="379">
        <v>209.99135399999977</v>
      </c>
      <c r="E356" s="380">
        <v>164.85694199999989</v>
      </c>
      <c r="F356" s="380">
        <v>0</v>
      </c>
      <c r="G356" s="380">
        <v>45.133703999999852</v>
      </c>
      <c r="H356" s="381">
        <v>7.0800000003146124E-4</v>
      </c>
      <c r="I356" s="382">
        <v>0.38356299999999999</v>
      </c>
      <c r="J356" s="383">
        <v>7.5</v>
      </c>
      <c r="K356" s="382">
        <v>0</v>
      </c>
      <c r="L356" s="384">
        <v>0</v>
      </c>
      <c r="M356" s="382">
        <v>64.999999999999091</v>
      </c>
      <c r="N356" s="383">
        <v>0</v>
      </c>
      <c r="O356" s="300"/>
    </row>
    <row r="357" spans="1:15" ht="12.75" customHeight="1">
      <c r="A357" s="289" t="s">
        <v>512</v>
      </c>
      <c r="B357" s="895"/>
      <c r="C357" s="385">
        <v>42.240920000003825</v>
      </c>
      <c r="D357" s="386">
        <v>40.467755000001489</v>
      </c>
      <c r="E357" s="387">
        <v>0</v>
      </c>
      <c r="F357" s="387">
        <v>0</v>
      </c>
      <c r="G357" s="387">
        <v>40.359361000000717</v>
      </c>
      <c r="H357" s="388">
        <v>0.10839399999986199</v>
      </c>
      <c r="I357" s="389">
        <v>1.5020280000000001</v>
      </c>
      <c r="J357" s="390">
        <v>58.768217999999997</v>
      </c>
      <c r="K357" s="389">
        <v>0</v>
      </c>
      <c r="L357" s="391">
        <v>0</v>
      </c>
      <c r="M357" s="389">
        <v>0</v>
      </c>
      <c r="N357" s="390">
        <v>0</v>
      </c>
      <c r="O357" s="290"/>
    </row>
    <row r="358" spans="1:15" ht="12.75" customHeight="1">
      <c r="A358" s="289" t="s">
        <v>513</v>
      </c>
      <c r="B358" s="895"/>
      <c r="C358" s="385">
        <v>31.105579000000034</v>
      </c>
      <c r="D358" s="386">
        <v>31.057949000000917</v>
      </c>
      <c r="E358" s="387">
        <v>0</v>
      </c>
      <c r="F358" s="387">
        <v>0</v>
      </c>
      <c r="G358" s="387">
        <v>30.948137000000315</v>
      </c>
      <c r="H358" s="388">
        <v>0.10981400000014219</v>
      </c>
      <c r="I358" s="389">
        <v>0</v>
      </c>
      <c r="J358" s="369">
        <v>0</v>
      </c>
      <c r="K358" s="389">
        <v>18.778445999999999</v>
      </c>
      <c r="L358" s="369">
        <v>500</v>
      </c>
      <c r="M358" s="389">
        <v>9.9999999747524271E-7</v>
      </c>
      <c r="N358" s="390">
        <v>0</v>
      </c>
      <c r="O358" s="291"/>
    </row>
    <row r="359" spans="1:15" ht="12.75" customHeight="1">
      <c r="A359" s="289" t="s">
        <v>514</v>
      </c>
      <c r="B359" s="895"/>
      <c r="C359" s="385">
        <v>69.395186000000649</v>
      </c>
      <c r="D359" s="386">
        <v>69.382475000000341</v>
      </c>
      <c r="E359" s="387">
        <v>0</v>
      </c>
      <c r="F359" s="387">
        <v>0</v>
      </c>
      <c r="G359" s="387">
        <v>69.38247500000125</v>
      </c>
      <c r="H359" s="388">
        <v>9.9999988378840499E-7</v>
      </c>
      <c r="I359" s="389">
        <v>11.488150999999998</v>
      </c>
      <c r="J359" s="390">
        <v>81.25</v>
      </c>
      <c r="K359" s="389">
        <v>0</v>
      </c>
      <c r="L359" s="391">
        <v>0</v>
      </c>
      <c r="M359" s="389">
        <v>0</v>
      </c>
      <c r="N359" s="390">
        <v>0</v>
      </c>
      <c r="O359" s="290"/>
    </row>
    <row r="360" spans="1:15" ht="12.75" customHeight="1">
      <c r="A360" s="289" t="s">
        <v>515</v>
      </c>
      <c r="B360" s="895"/>
      <c r="C360" s="385">
        <v>292.46064899999874</v>
      </c>
      <c r="D360" s="386">
        <v>292.3321199999973</v>
      </c>
      <c r="E360" s="387">
        <v>0</v>
      </c>
      <c r="F360" s="387">
        <v>0</v>
      </c>
      <c r="G360" s="387">
        <v>282.89014600000155</v>
      </c>
      <c r="H360" s="388">
        <v>9.4419739999998455</v>
      </c>
      <c r="I360" s="389">
        <v>62.761337000000005</v>
      </c>
      <c r="J360" s="390">
        <v>70.521861999999999</v>
      </c>
      <c r="K360" s="389">
        <v>0</v>
      </c>
      <c r="L360" s="391">
        <v>0</v>
      </c>
      <c r="M360" s="389">
        <v>0</v>
      </c>
      <c r="N360" s="390">
        <v>0</v>
      </c>
      <c r="O360" s="290"/>
    </row>
    <row r="361" spans="1:15" ht="12.75" customHeight="1">
      <c r="A361" s="289" t="s">
        <v>516</v>
      </c>
      <c r="B361" s="895"/>
      <c r="C361" s="385">
        <v>662.96443299999737</v>
      </c>
      <c r="D361" s="386">
        <v>662.75395100000242</v>
      </c>
      <c r="E361" s="387">
        <v>0</v>
      </c>
      <c r="F361" s="387">
        <v>0</v>
      </c>
      <c r="G361" s="387">
        <v>506.26472000000285</v>
      </c>
      <c r="H361" s="388">
        <v>156.48923100000138</v>
      </c>
      <c r="I361" s="389">
        <v>259.86495000000014</v>
      </c>
      <c r="J361" s="390">
        <v>761.2873210000007</v>
      </c>
      <c r="K361" s="389">
        <v>907.88888000000009</v>
      </c>
      <c r="L361" s="391">
        <v>1256.2851700000001</v>
      </c>
      <c r="M361" s="389">
        <v>0</v>
      </c>
      <c r="N361" s="390">
        <v>0</v>
      </c>
      <c r="O361" s="290"/>
    </row>
    <row r="362" spans="1:15" ht="12.75" customHeight="1">
      <c r="A362" s="292" t="s">
        <v>517</v>
      </c>
      <c r="B362" s="895"/>
      <c r="C362" s="392">
        <v>112.49833999999828</v>
      </c>
      <c r="D362" s="393">
        <v>112.2443969999913</v>
      </c>
      <c r="E362" s="394">
        <v>0</v>
      </c>
      <c r="F362" s="394">
        <v>0</v>
      </c>
      <c r="G362" s="394">
        <v>111.93455900000117</v>
      </c>
      <c r="H362" s="395">
        <v>0.30983800000103656</v>
      </c>
      <c r="I362" s="396">
        <v>1792.491906</v>
      </c>
      <c r="J362" s="397">
        <v>5636.5547779999997</v>
      </c>
      <c r="K362" s="396">
        <v>398.86404099999999</v>
      </c>
      <c r="L362" s="398">
        <v>1350.0000000000002</v>
      </c>
      <c r="M362" s="396">
        <v>25</v>
      </c>
      <c r="N362" s="397">
        <v>0</v>
      </c>
      <c r="O362" s="293"/>
    </row>
    <row r="363" spans="1:15" ht="13.5" customHeight="1" thickBot="1">
      <c r="A363" s="294" t="s">
        <v>277</v>
      </c>
      <c r="B363" s="896"/>
      <c r="C363" s="295">
        <f t="shared" ref="C363:M363" ca="1" si="43">+C356+C357+C358+C359+C360+C361+C362</f>
        <v>1421.0497359999999</v>
      </c>
      <c r="D363" s="296">
        <f ca="1">+D356+D357+D358+D359+D360+D361+D362</f>
        <v>1418.2300009999935</v>
      </c>
      <c r="E363" s="297">
        <f ca="1">+E356+E357+E358+E359+E360+E361+E362</f>
        <v>164.85694199999989</v>
      </c>
      <c r="F363" s="297">
        <f ca="1">+F356+F357+F358+F359+F360+F361+F362</f>
        <v>0</v>
      </c>
      <c r="G363" s="297">
        <f ca="1">+G356+G357+G358+G359+G360+G361+G362</f>
        <v>1086.9131020000077</v>
      </c>
      <c r="H363" s="298">
        <f ca="1">+H356+H357+H358+H359+H360+H361+H362</f>
        <v>166.45996000000218</v>
      </c>
      <c r="I363" s="299">
        <f t="shared" ca="1" si="43"/>
        <v>2128.491935</v>
      </c>
      <c r="J363" s="297">
        <f t="shared" ca="1" si="43"/>
        <v>6615.8821790000002</v>
      </c>
      <c r="K363" s="299">
        <f t="shared" ca="1" si="43"/>
        <v>1325.531367</v>
      </c>
      <c r="L363" s="298">
        <f t="shared" ca="1" si="43"/>
        <v>3106.2851700000001</v>
      </c>
      <c r="M363" s="299">
        <f t="shared" ca="1" si="43"/>
        <v>90.000000999999088</v>
      </c>
      <c r="N363" s="297">
        <f ca="1">+N356+N357+N358+N359+N360+N361+N362</f>
        <v>0</v>
      </c>
      <c r="O363" s="377">
        <v>401.20773100000224</v>
      </c>
    </row>
    <row r="364" spans="1:15">
      <c r="A364" s="301"/>
      <c r="B364" s="301"/>
      <c r="C364" s="301"/>
      <c r="D364" s="301"/>
      <c r="E364" s="301"/>
      <c r="F364" s="301"/>
      <c r="G364" s="301"/>
      <c r="H364" s="301"/>
      <c r="I364" s="302"/>
      <c r="J364" s="302"/>
      <c r="K364" s="302"/>
      <c r="L364" s="302"/>
      <c r="M364" s="302"/>
      <c r="N364" s="302"/>
      <c r="O364" s="302"/>
    </row>
    <row r="365" spans="1:15">
      <c r="B365" s="303"/>
      <c r="C365" s="304" t="s">
        <v>561</v>
      </c>
      <c r="D365" s="304"/>
      <c r="E365" s="304"/>
      <c r="F365" s="304"/>
      <c r="G365" s="304"/>
      <c r="H365" s="304"/>
      <c r="I365" s="305"/>
      <c r="J365" s="305"/>
      <c r="K365" s="305"/>
      <c r="L365" s="305"/>
      <c r="M365" s="305"/>
      <c r="N365" s="305"/>
      <c r="O365" s="305"/>
    </row>
    <row r="366" spans="1:15" ht="16.149999999999999" customHeight="1">
      <c r="B366" s="306"/>
      <c r="C366" s="306" t="s">
        <v>562</v>
      </c>
      <c r="D366" s="306"/>
      <c r="E366" s="306"/>
      <c r="F366" s="306"/>
      <c r="G366" s="306"/>
      <c r="H366" s="306"/>
    </row>
    <row r="367" spans="1:15" ht="16.149999999999999" customHeight="1">
      <c r="B367" s="303"/>
      <c r="C367" s="303" t="s">
        <v>563</v>
      </c>
      <c r="D367" s="303"/>
      <c r="E367" s="303"/>
      <c r="F367" s="303"/>
      <c r="G367" s="303"/>
      <c r="H367" s="303"/>
    </row>
    <row r="368" spans="1:15" ht="16.149999999999999" customHeight="1">
      <c r="B368" s="307"/>
      <c r="C368" s="279" t="s">
        <v>564</v>
      </c>
      <c r="D368" s="307"/>
      <c r="E368" s="307"/>
      <c r="F368" s="307"/>
      <c r="G368" s="307"/>
      <c r="H368" s="307"/>
    </row>
    <row r="369" spans="1:15" ht="16.149999999999999" customHeight="1">
      <c r="B369" s="308"/>
      <c r="C369" s="309" t="s">
        <v>565</v>
      </c>
      <c r="D369" s="310"/>
      <c r="E369" s="310"/>
      <c r="F369" s="310"/>
      <c r="G369" s="310"/>
      <c r="H369" s="310"/>
    </row>
    <row r="370" spans="1:15" ht="16.149999999999999" customHeight="1">
      <c r="B370" s="311"/>
      <c r="C370" s="310" t="s">
        <v>566</v>
      </c>
      <c r="D370" s="311"/>
      <c r="E370" s="311"/>
      <c r="F370" s="311"/>
      <c r="G370" s="311"/>
      <c r="H370" s="311"/>
      <c r="I370" s="312"/>
      <c r="J370" s="312"/>
      <c r="K370" s="312"/>
      <c r="L370" s="312"/>
      <c r="M370" s="312"/>
      <c r="N370" s="312"/>
      <c r="O370" s="312"/>
    </row>
    <row r="371" spans="1:15" ht="16.149999999999999" customHeight="1">
      <c r="B371" s="313"/>
      <c r="C371" s="311" t="s">
        <v>567</v>
      </c>
      <c r="D371" s="313"/>
      <c r="E371" s="313"/>
      <c r="F371" s="313"/>
      <c r="G371" s="313"/>
      <c r="H371" s="313"/>
    </row>
    <row r="372" spans="1:15" ht="16.149999999999999" customHeight="1">
      <c r="B372" s="313"/>
      <c r="C372" s="306" t="s">
        <v>568</v>
      </c>
      <c r="D372" s="313"/>
      <c r="E372" s="313"/>
      <c r="F372" s="313"/>
      <c r="G372" s="313"/>
      <c r="H372" s="313"/>
    </row>
    <row r="373" spans="1:15" s="316" customFormat="1" ht="16.149999999999999" customHeight="1">
      <c r="A373" s="314"/>
      <c r="B373" s="313"/>
      <c r="C373" s="315" t="s">
        <v>569</v>
      </c>
      <c r="D373" s="313"/>
      <c r="E373" s="313"/>
      <c r="F373" s="313"/>
      <c r="G373" s="313"/>
      <c r="H373" s="313"/>
      <c r="I373" s="314"/>
      <c r="J373" s="314"/>
      <c r="K373" s="314"/>
      <c r="L373" s="314"/>
      <c r="M373" s="314"/>
      <c r="N373" s="314"/>
      <c r="O373" s="314"/>
    </row>
    <row r="374" spans="1:15" s="316" customFormat="1" ht="16.149999999999999" customHeight="1">
      <c r="A374" s="314"/>
      <c r="B374" s="313"/>
      <c r="C374" s="317" t="s">
        <v>570</v>
      </c>
      <c r="D374" s="313"/>
      <c r="E374" s="313"/>
      <c r="F374" s="313"/>
      <c r="G374" s="313"/>
      <c r="H374" s="313"/>
      <c r="I374" s="314"/>
      <c r="J374" s="314"/>
      <c r="K374" s="314"/>
      <c r="L374" s="314"/>
      <c r="M374" s="314"/>
      <c r="N374" s="314"/>
      <c r="O374" s="314"/>
    </row>
    <row r="375" spans="1:15" s="316" customFormat="1" ht="16.149999999999999" customHeight="1">
      <c r="A375" s="314"/>
      <c r="B375" s="313"/>
      <c r="C375" s="312" t="s">
        <v>571</v>
      </c>
      <c r="D375" s="313"/>
      <c r="E375" s="313"/>
      <c r="F375" s="313"/>
      <c r="G375" s="313"/>
      <c r="H375" s="313"/>
      <c r="I375" s="314"/>
      <c r="J375" s="314"/>
      <c r="K375" s="314"/>
      <c r="L375" s="314"/>
      <c r="M375" s="314"/>
      <c r="N375" s="314"/>
      <c r="O375" s="314"/>
    </row>
    <row r="376" spans="1:15" s="316" customFormat="1" ht="16.149999999999999" customHeight="1">
      <c r="A376" s="314"/>
      <c r="B376" s="313"/>
      <c r="C376" s="315" t="s">
        <v>572</v>
      </c>
      <c r="D376" s="313"/>
      <c r="E376" s="313"/>
      <c r="F376" s="313"/>
      <c r="G376" s="313"/>
      <c r="H376" s="313"/>
      <c r="I376" s="314"/>
      <c r="J376" s="314"/>
      <c r="K376" s="314"/>
      <c r="L376" s="314"/>
      <c r="M376" s="314"/>
      <c r="N376" s="314"/>
      <c r="O376" s="314"/>
    </row>
    <row r="377" spans="1:15" s="316" customFormat="1" ht="34.15" customHeight="1">
      <c r="A377" s="314"/>
      <c r="B377" s="318"/>
      <c r="C377" s="897" t="s">
        <v>573</v>
      </c>
      <c r="D377" s="897"/>
      <c r="E377" s="897"/>
      <c r="F377" s="897"/>
      <c r="G377" s="897"/>
      <c r="H377" s="897"/>
      <c r="I377" s="897"/>
      <c r="J377" s="897"/>
      <c r="K377" s="897"/>
      <c r="L377" s="897"/>
      <c r="M377" s="897"/>
      <c r="N377" s="897"/>
      <c r="O377" s="897"/>
    </row>
    <row r="378" spans="1:15" s="316" customFormat="1" ht="34.15" customHeight="1">
      <c r="A378" s="314"/>
      <c r="B378" s="318"/>
      <c r="C378" s="897" t="s">
        <v>574</v>
      </c>
      <c r="D378" s="897"/>
      <c r="E378" s="897"/>
      <c r="F378" s="897"/>
      <c r="G378" s="897"/>
      <c r="H378" s="897"/>
      <c r="I378" s="897"/>
      <c r="J378" s="897"/>
      <c r="K378" s="897"/>
      <c r="L378" s="897"/>
      <c r="M378" s="897"/>
      <c r="N378" s="897"/>
      <c r="O378" s="897"/>
    </row>
    <row r="379" spans="1:15" ht="16.149999999999999" customHeight="1">
      <c r="B379" s="306"/>
      <c r="C379" s="319" t="s">
        <v>575</v>
      </c>
      <c r="D379" s="306"/>
      <c r="E379" s="306"/>
      <c r="F379" s="306"/>
      <c r="G379" s="306"/>
      <c r="H379" s="306"/>
    </row>
    <row r="380" spans="1:15" ht="15" customHeight="1">
      <c r="A380" s="320"/>
      <c r="B380" s="320"/>
      <c r="C380" s="320"/>
      <c r="D380" s="320"/>
      <c r="E380" s="320"/>
      <c r="F380" s="320"/>
      <c r="G380" s="320"/>
      <c r="H380" s="320"/>
      <c r="I380" s="320"/>
      <c r="J380" s="320"/>
      <c r="K380" s="320"/>
      <c r="L380" s="320"/>
      <c r="M380" s="320"/>
      <c r="N380" s="320"/>
      <c r="O380" s="302"/>
    </row>
    <row r="381" spans="1:15">
      <c r="A381" s="320"/>
      <c r="B381" s="320"/>
      <c r="C381" s="320"/>
      <c r="D381" s="320"/>
      <c r="E381" s="320"/>
      <c r="F381" s="320"/>
      <c r="G381" s="320"/>
      <c r="H381" s="320"/>
      <c r="I381" s="320"/>
      <c r="J381" s="320"/>
      <c r="K381" s="320"/>
      <c r="L381" s="320"/>
      <c r="M381" s="320"/>
      <c r="N381" s="320"/>
      <c r="O381" s="302"/>
    </row>
    <row r="382" spans="1:15">
      <c r="A382" s="320"/>
      <c r="B382" s="320"/>
      <c r="C382" s="320"/>
      <c r="D382" s="320"/>
      <c r="E382" s="320"/>
      <c r="F382" s="320"/>
      <c r="G382" s="320"/>
      <c r="H382" s="320"/>
      <c r="I382" s="320"/>
      <c r="J382" s="320"/>
      <c r="K382" s="320"/>
      <c r="L382" s="320"/>
      <c r="M382" s="320"/>
      <c r="N382" s="320"/>
      <c r="O382" s="302"/>
    </row>
    <row r="383" spans="1:15">
      <c r="A383" s="320"/>
      <c r="B383" s="320"/>
      <c r="C383" s="320"/>
      <c r="D383" s="320"/>
      <c r="E383" s="320"/>
      <c r="F383" s="320"/>
      <c r="G383" s="320"/>
      <c r="H383" s="320"/>
      <c r="I383" s="302"/>
      <c r="J383" s="302"/>
      <c r="K383" s="302"/>
      <c r="L383" s="302"/>
      <c r="M383" s="302"/>
      <c r="N383" s="302"/>
      <c r="O383" s="302"/>
    </row>
    <row r="384" spans="1:15">
      <c r="A384" s="320"/>
      <c r="B384" s="320"/>
      <c r="C384" s="320"/>
      <c r="D384" s="320"/>
      <c r="E384" s="320"/>
      <c r="F384" s="320"/>
      <c r="G384" s="320"/>
      <c r="H384" s="320"/>
      <c r="I384" s="302"/>
      <c r="J384" s="302"/>
      <c r="K384" s="302"/>
      <c r="L384" s="302"/>
      <c r="M384" s="302"/>
      <c r="N384" s="302"/>
      <c r="O384" s="302"/>
    </row>
    <row r="385" spans="1:15">
      <c r="A385" s="320"/>
      <c r="B385" s="320"/>
      <c r="C385" s="320"/>
      <c r="D385" s="320"/>
      <c r="E385" s="320"/>
      <c r="F385" s="320"/>
      <c r="G385" s="320"/>
      <c r="H385" s="320"/>
      <c r="I385" s="302"/>
      <c r="J385" s="302"/>
      <c r="K385" s="302"/>
      <c r="L385" s="302"/>
      <c r="M385" s="302"/>
      <c r="N385" s="302"/>
      <c r="O385" s="302"/>
    </row>
    <row r="386" spans="1:15">
      <c r="A386" s="320"/>
      <c r="B386" s="320"/>
      <c r="C386" s="320"/>
      <c r="D386" s="320"/>
      <c r="E386" s="320"/>
      <c r="F386" s="320"/>
      <c r="G386" s="320"/>
      <c r="H386" s="320"/>
      <c r="I386" s="302"/>
      <c r="J386" s="302"/>
      <c r="K386" s="302"/>
      <c r="L386" s="302"/>
      <c r="M386" s="302"/>
      <c r="N386" s="302"/>
      <c r="O386" s="302"/>
    </row>
    <row r="387" spans="1:15">
      <c r="A387" s="320"/>
      <c r="B387" s="320"/>
      <c r="C387" s="320"/>
      <c r="D387" s="320"/>
      <c r="E387" s="320"/>
      <c r="F387" s="320"/>
      <c r="G387" s="320"/>
      <c r="H387" s="320"/>
      <c r="I387" s="302"/>
      <c r="J387" s="302"/>
      <c r="K387" s="302"/>
      <c r="L387" s="302"/>
      <c r="M387" s="302"/>
      <c r="N387" s="302"/>
      <c r="O387" s="302"/>
    </row>
    <row r="388" spans="1:15">
      <c r="A388" s="320"/>
      <c r="B388" s="320"/>
      <c r="C388" s="320"/>
      <c r="D388" s="320"/>
      <c r="E388" s="320"/>
      <c r="F388" s="320"/>
      <c r="G388" s="320"/>
      <c r="H388" s="320"/>
      <c r="I388" s="302"/>
      <c r="J388" s="302"/>
      <c r="K388" s="302"/>
      <c r="L388" s="302"/>
      <c r="M388" s="302"/>
      <c r="N388" s="302"/>
      <c r="O388" s="302"/>
    </row>
    <row r="389" spans="1:15">
      <c r="A389" s="320"/>
      <c r="B389" s="320"/>
      <c r="C389" s="320"/>
      <c r="D389" s="320"/>
      <c r="E389" s="320"/>
      <c r="F389" s="320"/>
      <c r="G389" s="320"/>
      <c r="H389" s="320"/>
      <c r="I389" s="302"/>
      <c r="J389" s="302"/>
      <c r="K389" s="302"/>
      <c r="L389" s="302"/>
      <c r="M389" s="302"/>
      <c r="N389" s="302"/>
      <c r="O389" s="302"/>
    </row>
    <row r="390" spans="1:15">
      <c r="A390" s="320"/>
      <c r="B390" s="320"/>
      <c r="C390" s="320"/>
      <c r="D390" s="320"/>
      <c r="E390" s="320"/>
      <c r="F390" s="320"/>
      <c r="G390" s="320"/>
      <c r="H390" s="320"/>
      <c r="I390" s="302"/>
      <c r="J390" s="302"/>
      <c r="K390" s="302"/>
      <c r="L390" s="302"/>
      <c r="M390" s="302"/>
      <c r="N390" s="302"/>
      <c r="O390" s="302"/>
    </row>
    <row r="391" spans="1:15">
      <c r="A391" s="320"/>
      <c r="B391" s="320"/>
      <c r="C391" s="320"/>
      <c r="D391" s="320"/>
      <c r="E391" s="320"/>
      <c r="F391" s="320"/>
      <c r="G391" s="320"/>
      <c r="H391" s="320"/>
      <c r="I391" s="302"/>
      <c r="J391" s="302"/>
      <c r="K391" s="302"/>
      <c r="L391" s="302"/>
      <c r="M391" s="302"/>
      <c r="N391" s="302"/>
      <c r="O391" s="302"/>
    </row>
    <row r="392" spans="1:15">
      <c r="A392" s="320"/>
      <c r="B392" s="320"/>
      <c r="C392" s="320"/>
      <c r="D392" s="320"/>
      <c r="E392" s="320"/>
      <c r="F392" s="320"/>
      <c r="G392" s="320"/>
      <c r="H392" s="320"/>
      <c r="I392" s="302"/>
      <c r="J392" s="302"/>
      <c r="K392" s="302"/>
      <c r="L392" s="302"/>
      <c r="M392" s="302"/>
      <c r="N392" s="302"/>
      <c r="O392" s="302"/>
    </row>
    <row r="393" spans="1:15">
      <c r="A393" s="320"/>
      <c r="B393" s="320"/>
      <c r="C393" s="320"/>
      <c r="D393" s="320"/>
      <c r="E393" s="320"/>
      <c r="F393" s="320"/>
      <c r="G393" s="320"/>
      <c r="H393" s="320"/>
      <c r="I393" s="302"/>
      <c r="J393" s="302"/>
      <c r="K393" s="302"/>
      <c r="L393" s="302"/>
      <c r="M393" s="302"/>
      <c r="N393" s="302"/>
      <c r="O393" s="302"/>
    </row>
    <row r="394" spans="1:15">
      <c r="A394" s="320"/>
      <c r="B394" s="320"/>
      <c r="C394" s="320"/>
      <c r="D394" s="320"/>
      <c r="E394" s="320"/>
      <c r="F394" s="320"/>
      <c r="G394" s="320"/>
      <c r="H394" s="320"/>
      <c r="I394" s="302"/>
      <c r="J394" s="302"/>
      <c r="K394" s="302"/>
      <c r="L394" s="302"/>
      <c r="M394" s="302"/>
      <c r="N394" s="302"/>
      <c r="O394" s="302"/>
    </row>
    <row r="395" spans="1:15">
      <c r="A395" s="320"/>
      <c r="B395" s="320"/>
      <c r="C395" s="320"/>
      <c r="D395" s="320"/>
      <c r="E395" s="320"/>
      <c r="F395" s="320"/>
      <c r="G395" s="320"/>
      <c r="H395" s="320"/>
      <c r="I395" s="302"/>
      <c r="J395" s="302"/>
      <c r="K395" s="302"/>
      <c r="L395" s="302"/>
      <c r="M395" s="302"/>
      <c r="N395" s="302"/>
      <c r="O395" s="302"/>
    </row>
    <row r="396" spans="1:15">
      <c r="A396" s="320"/>
      <c r="B396" s="320"/>
      <c r="C396" s="320"/>
      <c r="D396" s="320"/>
      <c r="E396" s="320"/>
      <c r="F396" s="320"/>
      <c r="G396" s="320"/>
      <c r="H396" s="320"/>
      <c r="I396" s="302"/>
      <c r="J396" s="302"/>
      <c r="K396" s="302"/>
      <c r="L396" s="302"/>
      <c r="M396" s="302"/>
      <c r="N396" s="302"/>
      <c r="O396" s="302"/>
    </row>
    <row r="397" spans="1:15">
      <c r="A397" s="320"/>
      <c r="B397" s="320"/>
      <c r="C397" s="320"/>
      <c r="D397" s="320"/>
      <c r="E397" s="320"/>
      <c r="F397" s="320"/>
      <c r="G397" s="320"/>
      <c r="H397" s="320"/>
      <c r="I397" s="302"/>
      <c r="J397" s="302"/>
      <c r="K397" s="302"/>
      <c r="L397" s="302"/>
      <c r="M397" s="302"/>
      <c r="N397" s="302"/>
      <c r="O397" s="302"/>
    </row>
    <row r="398" spans="1:15">
      <c r="A398" s="321"/>
      <c r="B398" s="321"/>
      <c r="C398" s="321"/>
      <c r="D398" s="321"/>
      <c r="E398" s="321"/>
      <c r="F398" s="321"/>
      <c r="G398" s="321"/>
      <c r="H398" s="321"/>
    </row>
    <row r="399" spans="1:15">
      <c r="A399" s="320"/>
      <c r="B399" s="320"/>
      <c r="C399" s="320"/>
      <c r="D399" s="320"/>
      <c r="E399" s="320"/>
      <c r="F399" s="320"/>
      <c r="G399" s="320"/>
      <c r="H399" s="320"/>
    </row>
    <row r="400" spans="1:15">
      <c r="A400" s="320"/>
      <c r="B400" s="320"/>
      <c r="C400" s="320"/>
      <c r="D400" s="320"/>
      <c r="E400" s="320"/>
      <c r="F400" s="320"/>
      <c r="G400" s="320"/>
      <c r="H400" s="320"/>
    </row>
    <row r="401" spans="1:8" s="279" customFormat="1">
      <c r="A401" s="320"/>
      <c r="B401" s="320"/>
      <c r="C401" s="320"/>
      <c r="D401" s="320"/>
      <c r="E401" s="320"/>
      <c r="F401" s="320"/>
      <c r="G401" s="320"/>
      <c r="H401" s="320"/>
    </row>
    <row r="402" spans="1:8" s="279" customFormat="1">
      <c r="A402" s="320"/>
      <c r="B402" s="320"/>
      <c r="C402" s="320"/>
      <c r="D402" s="320"/>
      <c r="E402" s="320"/>
      <c r="F402" s="320"/>
      <c r="G402" s="320"/>
      <c r="H402" s="320"/>
    </row>
    <row r="403" spans="1:8" s="279" customFormat="1">
      <c r="A403" s="320"/>
      <c r="B403" s="320"/>
      <c r="C403" s="320"/>
      <c r="D403" s="320"/>
      <c r="E403" s="320"/>
      <c r="F403" s="320"/>
      <c r="G403" s="320"/>
      <c r="H403" s="320"/>
    </row>
  </sheetData>
  <sheetProtection algorithmName="SHA-512" hashValue="gucdxpnIH0mcFUoNYjdCnm8bDRKoONk0XvejZRTE8GpL38TvL1PrUAWxB1u9cBH+T/M2HWsnuJebm6SFSHrz6g==" saltValue="T0DnA+ccdjoc7BzFSZyBYA==" spinCount="100000" sheet="1" objects="1" scenarios="1" formatCells="0" formatColumns="0" formatRows="0"/>
  <mergeCells count="72">
    <mergeCell ref="C2:O2"/>
    <mergeCell ref="C3:O3"/>
    <mergeCell ref="C4:O4"/>
    <mergeCell ref="C5:O5"/>
    <mergeCell ref="C6:N6"/>
    <mergeCell ref="O6:O11"/>
    <mergeCell ref="C7:H7"/>
    <mergeCell ref="I7:L7"/>
    <mergeCell ref="M7:N7"/>
    <mergeCell ref="M8:N8"/>
    <mergeCell ref="M9:M11"/>
    <mergeCell ref="N9:N11"/>
    <mergeCell ref="K10:K11"/>
    <mergeCell ref="L10:L11"/>
    <mergeCell ref="K8:L9"/>
    <mergeCell ref="A8:A11"/>
    <mergeCell ref="B8:B11"/>
    <mergeCell ref="C8:C11"/>
    <mergeCell ref="D8:D11"/>
    <mergeCell ref="I8:J9"/>
    <mergeCell ref="E10:E11"/>
    <mergeCell ref="F10:F11"/>
    <mergeCell ref="G10:G11"/>
    <mergeCell ref="H10:H11"/>
    <mergeCell ref="I10:I11"/>
    <mergeCell ref="J10:J11"/>
    <mergeCell ref="B100:B107"/>
    <mergeCell ref="B12:B19"/>
    <mergeCell ref="B20:B27"/>
    <mergeCell ref="B28:B35"/>
    <mergeCell ref="B36:B43"/>
    <mergeCell ref="B44:B51"/>
    <mergeCell ref="B52:B59"/>
    <mergeCell ref="B60:B67"/>
    <mergeCell ref="B68:B75"/>
    <mergeCell ref="B76:B83"/>
    <mergeCell ref="B84:B91"/>
    <mergeCell ref="B92:B99"/>
    <mergeCell ref="B196:B203"/>
    <mergeCell ref="B108:B115"/>
    <mergeCell ref="B116:B123"/>
    <mergeCell ref="B124:B131"/>
    <mergeCell ref="B132:B139"/>
    <mergeCell ref="B140:B147"/>
    <mergeCell ref="B148:B155"/>
    <mergeCell ref="B156:B163"/>
    <mergeCell ref="B164:B171"/>
    <mergeCell ref="B172:B179"/>
    <mergeCell ref="B180:B187"/>
    <mergeCell ref="B188:B195"/>
    <mergeCell ref="B292:B299"/>
    <mergeCell ref="B204:B211"/>
    <mergeCell ref="B212:B219"/>
    <mergeCell ref="B220:B227"/>
    <mergeCell ref="B228:B235"/>
    <mergeCell ref="B236:B243"/>
    <mergeCell ref="B244:B251"/>
    <mergeCell ref="B252:B259"/>
    <mergeCell ref="B260:B267"/>
    <mergeCell ref="B268:B275"/>
    <mergeCell ref="B276:B283"/>
    <mergeCell ref="B284:B291"/>
    <mergeCell ref="B348:B355"/>
    <mergeCell ref="B356:B363"/>
    <mergeCell ref="C377:O377"/>
    <mergeCell ref="C378:O378"/>
    <mergeCell ref="B300:B307"/>
    <mergeCell ref="B308:B315"/>
    <mergeCell ref="B316:B323"/>
    <mergeCell ref="B324:B331"/>
    <mergeCell ref="B332:B339"/>
    <mergeCell ref="B340:B347"/>
  </mergeCells>
  <dataValidations count="2">
    <dataValidation operator="greaterThanOrEqual" allowBlank="1" showInputMessage="1" showErrorMessage="1" error="This value must be a number" sqref="B300:B307"/>
    <dataValidation type="custom" operator="greaterThanOrEqual" allowBlank="1" showInputMessage="1" showErrorMessage="1" error="This value must be a number" sqref="B12:B91 B108:B299 B308:B355">
      <formula1>ISNUMBER(B12)</formula1>
    </dataValidation>
  </dataValidations>
  <pageMargins left="0.70866141732283472" right="0.70866141732283472" top="0.74803149606299213" bottom="0.74803149606299213" header="0.31496062992125984" footer="0.31496062992125984"/>
  <pageSetup paperSize="9" scale="35" fitToWidth="2" fitToHeight="0" orientation="landscape" r:id="rId1"/>
  <rowBreaks count="5" manualBreakCount="5">
    <brk id="67" max="27" man="1"/>
    <brk id="139" max="27" man="1"/>
    <brk id="211" max="27" man="1"/>
    <brk id="283" max="27" man="1"/>
    <brk id="347" max="2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P33"/>
  <sheetViews>
    <sheetView showGridLines="0" zoomScale="55" zoomScaleNormal="55" workbookViewId="0"/>
  </sheetViews>
  <sheetFormatPr defaultColWidth="9.140625" defaultRowHeight="12.75"/>
  <cols>
    <col min="1" max="1" width="2.140625" style="2" customWidth="1"/>
    <col min="2" max="2" width="75.5703125" style="2" customWidth="1"/>
    <col min="3" max="16" width="16.7109375" style="2" customWidth="1"/>
    <col min="17" max="16384" width="9.140625" style="2"/>
  </cols>
  <sheetData>
    <row r="1" spans="2:16" s="629" customFormat="1" ht="14.25">
      <c r="C1" s="322">
        <v>201909</v>
      </c>
      <c r="D1" s="322">
        <v>201909</v>
      </c>
      <c r="E1" s="322">
        <v>201909</v>
      </c>
      <c r="F1" s="322">
        <v>201909</v>
      </c>
      <c r="G1" s="322">
        <v>201909</v>
      </c>
      <c r="H1" s="322">
        <v>201909</v>
      </c>
      <c r="I1" s="322">
        <v>201909</v>
      </c>
      <c r="J1" s="322">
        <v>201912</v>
      </c>
      <c r="K1" s="322">
        <v>201912</v>
      </c>
      <c r="L1" s="322">
        <v>201912</v>
      </c>
      <c r="M1" s="322">
        <v>201912</v>
      </c>
      <c r="N1" s="322">
        <v>201912</v>
      </c>
      <c r="O1" s="322">
        <v>201912</v>
      </c>
      <c r="P1" s="322">
        <v>201912</v>
      </c>
    </row>
    <row r="2" spans="2:16" ht="25.15" customHeight="1">
      <c r="B2" s="630"/>
      <c r="C2" s="947" t="s">
        <v>1</v>
      </c>
      <c r="D2" s="947"/>
      <c r="E2" s="947"/>
      <c r="F2" s="947"/>
      <c r="G2" s="947"/>
      <c r="H2" s="947"/>
      <c r="I2" s="947"/>
      <c r="J2" s="947"/>
      <c r="K2" s="947"/>
      <c r="L2" s="947"/>
      <c r="M2" s="947"/>
      <c r="N2" s="947"/>
      <c r="O2" s="947"/>
      <c r="P2" s="947"/>
    </row>
    <row r="3" spans="2:16" ht="24.75" customHeight="1">
      <c r="B3" s="630"/>
      <c r="C3" s="948" t="s">
        <v>576</v>
      </c>
      <c r="D3" s="948"/>
      <c r="E3" s="948"/>
      <c r="F3" s="948"/>
      <c r="G3" s="948"/>
      <c r="H3" s="948"/>
      <c r="I3" s="948"/>
      <c r="J3" s="948"/>
      <c r="K3" s="948"/>
      <c r="L3" s="948"/>
      <c r="M3" s="948"/>
      <c r="N3" s="948"/>
      <c r="O3" s="948"/>
      <c r="P3" s="948"/>
    </row>
    <row r="4" spans="2:16" ht="27" customHeight="1">
      <c r="B4" s="631"/>
      <c r="C4" s="949" t="str">
        <f ca="1">Cover!C5</f>
        <v>Intesa Sanpaolo S.p.A.</v>
      </c>
      <c r="D4" s="949"/>
      <c r="E4" s="949"/>
      <c r="F4" s="949"/>
      <c r="G4" s="949"/>
      <c r="H4" s="949"/>
      <c r="I4" s="949"/>
      <c r="J4" s="949"/>
      <c r="K4" s="949"/>
      <c r="L4" s="949"/>
      <c r="M4" s="949"/>
      <c r="N4" s="949"/>
      <c r="O4" s="949"/>
      <c r="P4" s="949"/>
    </row>
    <row r="5" spans="2:16" ht="13.5" thickBot="1">
      <c r="B5" s="632"/>
      <c r="C5" s="632"/>
      <c r="D5" s="632"/>
      <c r="E5" s="632"/>
      <c r="F5" s="632"/>
      <c r="G5" s="632"/>
      <c r="H5" s="632"/>
      <c r="I5" s="632"/>
      <c r="J5" s="632"/>
      <c r="K5" s="632"/>
      <c r="L5" s="632"/>
      <c r="M5" s="632"/>
      <c r="N5" s="632"/>
      <c r="O5" s="632"/>
      <c r="P5" s="632"/>
    </row>
    <row r="6" spans="2:16" ht="30" customHeight="1" thickBot="1">
      <c r="B6" s="633"/>
      <c r="C6" s="950" t="s">
        <v>12</v>
      </c>
      <c r="D6" s="951"/>
      <c r="E6" s="951"/>
      <c r="F6" s="951"/>
      <c r="G6" s="951"/>
      <c r="H6" s="951"/>
      <c r="I6" s="951"/>
      <c r="J6" s="950" t="s">
        <v>13</v>
      </c>
      <c r="K6" s="951"/>
      <c r="L6" s="951"/>
      <c r="M6" s="951"/>
      <c r="N6" s="951"/>
      <c r="O6" s="951"/>
      <c r="P6" s="952"/>
    </row>
    <row r="7" spans="2:16" ht="65.25" customHeight="1">
      <c r="B7" s="634"/>
      <c r="C7" s="942" t="s">
        <v>349</v>
      </c>
      <c r="D7" s="943"/>
      <c r="E7" s="943"/>
      <c r="F7" s="944"/>
      <c r="G7" s="945" t="s">
        <v>577</v>
      </c>
      <c r="H7" s="946"/>
      <c r="I7" s="931" t="s">
        <v>578</v>
      </c>
      <c r="J7" s="942" t="s">
        <v>349</v>
      </c>
      <c r="K7" s="943"/>
      <c r="L7" s="943"/>
      <c r="M7" s="944"/>
      <c r="N7" s="945" t="s">
        <v>577</v>
      </c>
      <c r="O7" s="946"/>
      <c r="P7" s="931" t="s">
        <v>578</v>
      </c>
    </row>
    <row r="8" spans="2:16" ht="57.75" customHeight="1">
      <c r="B8" s="635"/>
      <c r="C8" s="934"/>
      <c r="D8" s="936" t="s">
        <v>579</v>
      </c>
      <c r="E8" s="938" t="s">
        <v>580</v>
      </c>
      <c r="F8" s="939"/>
      <c r="G8" s="940" t="s">
        <v>581</v>
      </c>
      <c r="H8" s="928" t="s">
        <v>582</v>
      </c>
      <c r="I8" s="932"/>
      <c r="J8" s="934"/>
      <c r="K8" s="936" t="s">
        <v>579</v>
      </c>
      <c r="L8" s="938" t="s">
        <v>580</v>
      </c>
      <c r="M8" s="939"/>
      <c r="N8" s="940" t="s">
        <v>581</v>
      </c>
      <c r="O8" s="928" t="s">
        <v>582</v>
      </c>
      <c r="P8" s="932"/>
    </row>
    <row r="9" spans="2:16" ht="42" customHeight="1" thickBot="1">
      <c r="B9" s="636" t="s">
        <v>279</v>
      </c>
      <c r="C9" s="935"/>
      <c r="D9" s="937"/>
      <c r="E9" s="637"/>
      <c r="F9" s="638" t="s">
        <v>473</v>
      </c>
      <c r="G9" s="941"/>
      <c r="H9" s="929"/>
      <c r="I9" s="933"/>
      <c r="J9" s="935"/>
      <c r="K9" s="937"/>
      <c r="L9" s="637"/>
      <c r="M9" s="638" t="s">
        <v>473</v>
      </c>
      <c r="N9" s="941"/>
      <c r="O9" s="929"/>
      <c r="P9" s="933"/>
    </row>
    <row r="10" spans="2:16" ht="25.5" customHeight="1">
      <c r="B10" s="639" t="s">
        <v>583</v>
      </c>
      <c r="C10" s="640">
        <v>103439.45757100001</v>
      </c>
      <c r="D10" s="641">
        <v>68.581291999999991</v>
      </c>
      <c r="E10" s="641">
        <v>118.253084</v>
      </c>
      <c r="F10" s="642">
        <v>118.253085</v>
      </c>
      <c r="G10" s="640">
        <v>123.94721699999999</v>
      </c>
      <c r="H10" s="643">
        <v>94.431069000000008</v>
      </c>
      <c r="I10" s="644">
        <v>0</v>
      </c>
      <c r="J10" s="640">
        <v>102709.513785</v>
      </c>
      <c r="K10" s="641">
        <v>2.6316079999999999</v>
      </c>
      <c r="L10" s="641">
        <v>135.65660699999998</v>
      </c>
      <c r="M10" s="642">
        <v>135.65660699999998</v>
      </c>
      <c r="N10" s="640">
        <v>160.59970099999998</v>
      </c>
      <c r="O10" s="643">
        <v>93.994709</v>
      </c>
      <c r="P10" s="644">
        <v>0</v>
      </c>
    </row>
    <row r="11" spans="2:16" ht="25.5" customHeight="1">
      <c r="B11" s="645" t="s">
        <v>398</v>
      </c>
      <c r="C11" s="646">
        <v>145.21647100000001</v>
      </c>
      <c r="D11" s="647">
        <v>47.717626000000003</v>
      </c>
      <c r="E11" s="647">
        <v>0</v>
      </c>
      <c r="F11" s="648">
        <v>0</v>
      </c>
      <c r="G11" s="646">
        <v>4.1470229999999999</v>
      </c>
      <c r="H11" s="649">
        <v>0</v>
      </c>
      <c r="I11" s="650">
        <v>0</v>
      </c>
      <c r="J11" s="646">
        <v>112.693305</v>
      </c>
      <c r="K11" s="647">
        <v>0</v>
      </c>
      <c r="L11" s="647">
        <v>0</v>
      </c>
      <c r="M11" s="648">
        <v>0</v>
      </c>
      <c r="N11" s="646">
        <v>3.735862</v>
      </c>
      <c r="O11" s="649">
        <v>0</v>
      </c>
      <c r="P11" s="650">
        <v>0</v>
      </c>
    </row>
    <row r="12" spans="2:16" ht="25.5" customHeight="1">
      <c r="B12" s="645" t="s">
        <v>402</v>
      </c>
      <c r="C12" s="646">
        <v>78446.900051999997</v>
      </c>
      <c r="D12" s="647">
        <v>20.863666000000002</v>
      </c>
      <c r="E12" s="647">
        <v>11.172654</v>
      </c>
      <c r="F12" s="648">
        <v>11.172654</v>
      </c>
      <c r="G12" s="646">
        <v>95.301034999999999</v>
      </c>
      <c r="H12" s="649">
        <v>1.9837419999999999</v>
      </c>
      <c r="I12" s="650">
        <v>0</v>
      </c>
      <c r="J12" s="646">
        <v>73999.805670999995</v>
      </c>
      <c r="K12" s="647">
        <v>2.6316079999999999</v>
      </c>
      <c r="L12" s="647">
        <v>28.942957</v>
      </c>
      <c r="M12" s="648">
        <v>28.942957</v>
      </c>
      <c r="N12" s="646">
        <v>124.552218</v>
      </c>
      <c r="O12" s="649">
        <v>1.8984730000000001</v>
      </c>
      <c r="P12" s="650">
        <v>0</v>
      </c>
    </row>
    <row r="13" spans="2:16" ht="25.5" customHeight="1">
      <c r="B13" s="645" t="s">
        <v>404</v>
      </c>
      <c r="C13" s="646">
        <v>7215.8928110000006</v>
      </c>
      <c r="D13" s="647">
        <v>0</v>
      </c>
      <c r="E13" s="647">
        <v>0</v>
      </c>
      <c r="F13" s="648">
        <v>0</v>
      </c>
      <c r="G13" s="646">
        <v>2.4698340000000001</v>
      </c>
      <c r="H13" s="649">
        <v>0</v>
      </c>
      <c r="I13" s="650">
        <v>0</v>
      </c>
      <c r="J13" s="646">
        <v>7952.8013809999993</v>
      </c>
      <c r="K13" s="647">
        <v>0</v>
      </c>
      <c r="L13" s="647">
        <v>0</v>
      </c>
      <c r="M13" s="648">
        <v>0</v>
      </c>
      <c r="N13" s="646">
        <v>6.4097580000000001</v>
      </c>
      <c r="O13" s="649">
        <v>0</v>
      </c>
      <c r="P13" s="650">
        <v>0</v>
      </c>
    </row>
    <row r="14" spans="2:16" ht="25.5" customHeight="1">
      <c r="B14" s="645" t="s">
        <v>406</v>
      </c>
      <c r="C14" s="646">
        <v>13586.147546999999</v>
      </c>
      <c r="D14" s="647">
        <v>0</v>
      </c>
      <c r="E14" s="647">
        <v>70.780973000000003</v>
      </c>
      <c r="F14" s="648">
        <v>70.780973000000003</v>
      </c>
      <c r="G14" s="646">
        <v>15.264764</v>
      </c>
      <c r="H14" s="649">
        <v>70.183293999999989</v>
      </c>
      <c r="I14" s="650">
        <v>0</v>
      </c>
      <c r="J14" s="646">
        <v>16094.984054</v>
      </c>
      <c r="K14" s="647">
        <v>0</v>
      </c>
      <c r="L14" s="647">
        <v>70.415263999999993</v>
      </c>
      <c r="M14" s="648">
        <v>70.415263999999993</v>
      </c>
      <c r="N14" s="646">
        <v>16.463394000000001</v>
      </c>
      <c r="O14" s="649">
        <v>69.832202999999993</v>
      </c>
      <c r="P14" s="650">
        <v>0</v>
      </c>
    </row>
    <row r="15" spans="2:16" ht="25.5" customHeight="1">
      <c r="B15" s="645" t="s">
        <v>408</v>
      </c>
      <c r="C15" s="646">
        <v>4045.30069</v>
      </c>
      <c r="D15" s="647">
        <v>0</v>
      </c>
      <c r="E15" s="647">
        <v>36.299456999999997</v>
      </c>
      <c r="F15" s="648">
        <v>36.299458000000001</v>
      </c>
      <c r="G15" s="646">
        <v>6.7645610000000005</v>
      </c>
      <c r="H15" s="649">
        <v>22.264033000000001</v>
      </c>
      <c r="I15" s="650">
        <v>0</v>
      </c>
      <c r="J15" s="646">
        <v>4549.2293740000005</v>
      </c>
      <c r="K15" s="647">
        <v>0</v>
      </c>
      <c r="L15" s="647">
        <v>36.298385999999994</v>
      </c>
      <c r="M15" s="648">
        <v>36.298385999999994</v>
      </c>
      <c r="N15" s="646">
        <v>9.4384689999999996</v>
      </c>
      <c r="O15" s="649">
        <v>22.264033000000001</v>
      </c>
      <c r="P15" s="650">
        <v>0</v>
      </c>
    </row>
    <row r="16" spans="2:16" ht="25.5" customHeight="1">
      <c r="B16" s="651" t="s">
        <v>584</v>
      </c>
      <c r="C16" s="652">
        <v>486148.49526500003</v>
      </c>
      <c r="D16" s="653">
        <v>2276.7913130000002</v>
      </c>
      <c r="E16" s="653">
        <v>31966.048637</v>
      </c>
      <c r="F16" s="654">
        <v>31966.048636</v>
      </c>
      <c r="G16" s="652">
        <v>1941.6041319999999</v>
      </c>
      <c r="H16" s="655">
        <v>17395.610039000003</v>
      </c>
      <c r="I16" s="656">
        <v>10856.520589999998</v>
      </c>
      <c r="J16" s="652">
        <v>462571.30308999994</v>
      </c>
      <c r="K16" s="653">
        <v>1755.6097219999999</v>
      </c>
      <c r="L16" s="653">
        <v>31615.905503999998</v>
      </c>
      <c r="M16" s="654">
        <v>31615.905504999999</v>
      </c>
      <c r="N16" s="652">
        <v>1740.4585009999998</v>
      </c>
      <c r="O16" s="655">
        <v>17120.429961999998</v>
      </c>
      <c r="P16" s="656">
        <v>10906.147402000001</v>
      </c>
    </row>
    <row r="17" spans="2:16" ht="33" customHeight="1">
      <c r="B17" s="645" t="s">
        <v>398</v>
      </c>
      <c r="C17" s="646">
        <v>38236.758794000001</v>
      </c>
      <c r="D17" s="647">
        <v>0</v>
      </c>
      <c r="E17" s="647">
        <v>0</v>
      </c>
      <c r="F17" s="648">
        <v>0</v>
      </c>
      <c r="G17" s="646">
        <v>7.0091650000000003</v>
      </c>
      <c r="H17" s="649">
        <v>0</v>
      </c>
      <c r="I17" s="650">
        <v>0</v>
      </c>
      <c r="J17" s="646">
        <v>23000.787804</v>
      </c>
      <c r="K17" s="647">
        <v>0</v>
      </c>
      <c r="L17" s="647">
        <v>0</v>
      </c>
      <c r="M17" s="648">
        <v>0</v>
      </c>
      <c r="N17" s="646">
        <v>6.3967000000000001</v>
      </c>
      <c r="O17" s="649">
        <v>0</v>
      </c>
      <c r="P17" s="650">
        <v>0</v>
      </c>
    </row>
    <row r="18" spans="2:16" ht="33" customHeight="1">
      <c r="B18" s="645" t="s">
        <v>402</v>
      </c>
      <c r="C18" s="646">
        <v>16409.826428</v>
      </c>
      <c r="D18" s="647">
        <v>506.17890599999998</v>
      </c>
      <c r="E18" s="647">
        <v>356.01277599999997</v>
      </c>
      <c r="F18" s="648">
        <v>356.01277599999997</v>
      </c>
      <c r="G18" s="646">
        <v>50.023547000000001</v>
      </c>
      <c r="H18" s="649">
        <v>118.23244099999999</v>
      </c>
      <c r="I18" s="650">
        <v>0.88821799999999995</v>
      </c>
      <c r="J18" s="646">
        <v>16440.420086999999</v>
      </c>
      <c r="K18" s="647">
        <v>387.21625399999999</v>
      </c>
      <c r="L18" s="647">
        <v>336.33198900000002</v>
      </c>
      <c r="M18" s="648">
        <v>336.33199200000001</v>
      </c>
      <c r="N18" s="646">
        <v>60.102428000000003</v>
      </c>
      <c r="O18" s="649">
        <v>98.137795999999994</v>
      </c>
      <c r="P18" s="650">
        <v>0.90154899999999993</v>
      </c>
    </row>
    <row r="19" spans="2:16" ht="33" customHeight="1">
      <c r="B19" s="645" t="s">
        <v>404</v>
      </c>
      <c r="C19" s="646">
        <v>37804.277921000001</v>
      </c>
      <c r="D19" s="647">
        <v>0</v>
      </c>
      <c r="E19" s="647">
        <v>100.533462</v>
      </c>
      <c r="F19" s="648">
        <v>100.533462</v>
      </c>
      <c r="G19" s="646">
        <v>30.575289000000001</v>
      </c>
      <c r="H19" s="649">
        <v>19.165368999999998</v>
      </c>
      <c r="I19" s="650">
        <v>0</v>
      </c>
      <c r="J19" s="646">
        <v>30064.475968999999</v>
      </c>
      <c r="K19" s="647">
        <v>0</v>
      </c>
      <c r="L19" s="647">
        <v>99.641924000000003</v>
      </c>
      <c r="M19" s="648">
        <v>99.641924000000003</v>
      </c>
      <c r="N19" s="646">
        <v>19.705210000000001</v>
      </c>
      <c r="O19" s="649">
        <v>17.628140999999999</v>
      </c>
      <c r="P19" s="650">
        <v>0</v>
      </c>
    </row>
    <row r="20" spans="2:16" ht="33" customHeight="1">
      <c r="B20" s="645" t="s">
        <v>406</v>
      </c>
      <c r="C20" s="646">
        <v>67256.057695999989</v>
      </c>
      <c r="D20" s="647">
        <v>27.650838</v>
      </c>
      <c r="E20" s="647">
        <v>721.32845599999996</v>
      </c>
      <c r="F20" s="648">
        <v>721.32845599999996</v>
      </c>
      <c r="G20" s="646">
        <v>92.181263999999999</v>
      </c>
      <c r="H20" s="649">
        <v>378.73933799999998</v>
      </c>
      <c r="I20" s="650">
        <v>253.318601</v>
      </c>
      <c r="J20" s="646">
        <v>59398.073316999995</v>
      </c>
      <c r="K20" s="647">
        <v>645.38209800000004</v>
      </c>
      <c r="L20" s="647">
        <v>697.55159300000003</v>
      </c>
      <c r="M20" s="648">
        <v>697.55159300000003</v>
      </c>
      <c r="N20" s="646">
        <v>107.652478</v>
      </c>
      <c r="O20" s="649">
        <v>369.39870300000001</v>
      </c>
      <c r="P20" s="650">
        <v>235.60274899999999</v>
      </c>
    </row>
    <row r="21" spans="2:16" ht="33" customHeight="1">
      <c r="B21" s="645" t="s">
        <v>408</v>
      </c>
      <c r="C21" s="646">
        <v>183122.21515800001</v>
      </c>
      <c r="D21" s="647">
        <v>727.59342500000002</v>
      </c>
      <c r="E21" s="647">
        <v>24239.261925999999</v>
      </c>
      <c r="F21" s="648">
        <v>24239.261924999999</v>
      </c>
      <c r="G21" s="646">
        <v>1085.2239319999999</v>
      </c>
      <c r="H21" s="649">
        <v>13523.121456999999</v>
      </c>
      <c r="I21" s="650">
        <v>8104.2175400000006</v>
      </c>
      <c r="J21" s="646">
        <v>187822.892762</v>
      </c>
      <c r="K21" s="647">
        <v>353.19262800000001</v>
      </c>
      <c r="L21" s="647">
        <v>23659.661930000002</v>
      </c>
      <c r="M21" s="648">
        <v>23659.661930000002</v>
      </c>
      <c r="N21" s="646">
        <v>1005.076223</v>
      </c>
      <c r="O21" s="649">
        <v>13261.989509000001</v>
      </c>
      <c r="P21" s="650">
        <v>8007.6900969999997</v>
      </c>
    </row>
    <row r="22" spans="2:16" ht="33" customHeight="1">
      <c r="B22" s="657" t="s">
        <v>585</v>
      </c>
      <c r="C22" s="646">
        <v>79970.418533999997</v>
      </c>
      <c r="D22" s="647">
        <v>512.63571899999999</v>
      </c>
      <c r="E22" s="647">
        <v>17103.150748</v>
      </c>
      <c r="F22" s="648">
        <v>17103.150748</v>
      </c>
      <c r="G22" s="646">
        <v>638.55378499999995</v>
      </c>
      <c r="H22" s="649">
        <v>9885.6746199999998</v>
      </c>
      <c r="I22" s="650">
        <v>6237.1236820000004</v>
      </c>
      <c r="J22" s="646">
        <v>78574.862181999997</v>
      </c>
      <c r="K22" s="647">
        <v>227.788025</v>
      </c>
      <c r="L22" s="647">
        <v>16834.816512000001</v>
      </c>
      <c r="M22" s="648">
        <v>16834.816512000001</v>
      </c>
      <c r="N22" s="646">
        <v>548.75938499999995</v>
      </c>
      <c r="O22" s="649">
        <v>9706.3466939999998</v>
      </c>
      <c r="P22" s="650">
        <v>6167.2309180000002</v>
      </c>
    </row>
    <row r="23" spans="2:16" ht="33" customHeight="1" thickBot="1">
      <c r="B23" s="645" t="s">
        <v>410</v>
      </c>
      <c r="C23" s="658">
        <v>143319.359268</v>
      </c>
      <c r="D23" s="659">
        <v>1015.368144</v>
      </c>
      <c r="E23" s="659">
        <v>6548.9120169999997</v>
      </c>
      <c r="F23" s="660">
        <v>6548.9120169999997</v>
      </c>
      <c r="G23" s="658">
        <v>676.59093499999994</v>
      </c>
      <c r="H23" s="661">
        <v>3356.3514339999997</v>
      </c>
      <c r="I23" s="662">
        <v>2498.0962309999995</v>
      </c>
      <c r="J23" s="658">
        <v>145844.65315100001</v>
      </c>
      <c r="K23" s="659">
        <v>369.81874199999999</v>
      </c>
      <c r="L23" s="659">
        <v>6822.7180680000001</v>
      </c>
      <c r="M23" s="660">
        <v>6822.7180689999996</v>
      </c>
      <c r="N23" s="658">
        <v>541.52546199999995</v>
      </c>
      <c r="O23" s="658">
        <v>3373.2758129999997</v>
      </c>
      <c r="P23" s="662">
        <v>2661.9530070000001</v>
      </c>
    </row>
    <row r="24" spans="2:16" ht="25.5" customHeight="1" thickBot="1">
      <c r="B24" s="663" t="s">
        <v>586</v>
      </c>
      <c r="C24" s="664">
        <v>589587.95283600001</v>
      </c>
      <c r="D24" s="665">
        <v>2345.372605</v>
      </c>
      <c r="E24" s="665">
        <v>32084.301721</v>
      </c>
      <c r="F24" s="666">
        <v>32084.301721</v>
      </c>
      <c r="G24" s="667">
        <v>2065.5513489999998</v>
      </c>
      <c r="H24" s="668">
        <v>17490.041108000001</v>
      </c>
      <c r="I24" s="669">
        <v>10856.52059</v>
      </c>
      <c r="J24" s="664">
        <v>565280.81687500002</v>
      </c>
      <c r="K24" s="665">
        <v>1758.2413300000001</v>
      </c>
      <c r="L24" s="665">
        <v>31751.562110999999</v>
      </c>
      <c r="M24" s="666">
        <v>31751.562110999999</v>
      </c>
      <c r="N24" s="667">
        <v>1901.0582019999999</v>
      </c>
      <c r="O24" s="668">
        <v>17214.424671000001</v>
      </c>
      <c r="P24" s="669">
        <v>10906.147402000001</v>
      </c>
    </row>
    <row r="25" spans="2:16" ht="25.5" customHeight="1" thickBot="1">
      <c r="B25" s="670" t="s">
        <v>587</v>
      </c>
      <c r="C25" s="671">
        <v>257382.54980400001</v>
      </c>
      <c r="D25" s="672"/>
      <c r="E25" s="673">
        <v>2430.2294710000001</v>
      </c>
      <c r="F25" s="674">
        <v>2430.2294710000001</v>
      </c>
      <c r="G25" s="675">
        <v>159.64062200000001</v>
      </c>
      <c r="H25" s="676">
        <v>250.29772800000001</v>
      </c>
      <c r="I25" s="677">
        <v>566.02846199999999</v>
      </c>
      <c r="J25" s="671">
        <v>238747.67651700001</v>
      </c>
      <c r="K25" s="672"/>
      <c r="L25" s="673">
        <v>2344.4931849999998</v>
      </c>
      <c r="M25" s="674">
        <v>2344.4931849999998</v>
      </c>
      <c r="N25" s="675">
        <v>153.252455</v>
      </c>
      <c r="O25" s="676">
        <v>297.18661500000002</v>
      </c>
      <c r="P25" s="677">
        <v>489.752094</v>
      </c>
    </row>
    <row r="26" spans="2:16" s="597" customFormat="1" ht="15.75" customHeight="1">
      <c r="C26" s="678" t="s">
        <v>588</v>
      </c>
      <c r="D26" s="679"/>
      <c r="E26" s="679"/>
      <c r="F26" s="680"/>
      <c r="G26" s="679"/>
      <c r="H26" s="679"/>
      <c r="I26" s="680"/>
      <c r="J26" s="679"/>
      <c r="K26" s="679"/>
      <c r="L26" s="679"/>
      <c r="M26" s="680"/>
      <c r="N26" s="679"/>
      <c r="O26" s="679"/>
      <c r="P26" s="680"/>
    </row>
    <row r="27" spans="2:16" s="597" customFormat="1" ht="15.75" customHeight="1">
      <c r="C27" s="678" t="s">
        <v>589</v>
      </c>
      <c r="D27" s="679"/>
      <c r="E27" s="679"/>
      <c r="F27" s="680"/>
      <c r="G27" s="679"/>
      <c r="H27" s="679"/>
      <c r="I27" s="680"/>
      <c r="J27" s="679"/>
      <c r="K27" s="679"/>
      <c r="L27" s="679"/>
      <c r="M27" s="680"/>
      <c r="N27" s="679"/>
      <c r="O27" s="679"/>
      <c r="P27" s="680"/>
    </row>
    <row r="28" spans="2:16" s="597" customFormat="1" ht="15.75" customHeight="1">
      <c r="C28" s="678" t="s">
        <v>590</v>
      </c>
      <c r="D28" s="679"/>
      <c r="E28" s="679"/>
      <c r="F28" s="680"/>
      <c r="G28" s="679"/>
      <c r="H28" s="679"/>
      <c r="I28" s="680"/>
      <c r="J28" s="679"/>
      <c r="K28" s="679"/>
      <c r="L28" s="679"/>
      <c r="M28" s="680"/>
      <c r="N28" s="679"/>
      <c r="O28" s="679"/>
      <c r="P28" s="680"/>
    </row>
    <row r="29" spans="2:16" ht="58.5" customHeight="1">
      <c r="C29" s="930" t="s">
        <v>591</v>
      </c>
      <c r="D29" s="930"/>
      <c r="E29" s="930"/>
      <c r="F29" s="930"/>
      <c r="G29" s="930"/>
      <c r="H29" s="930"/>
      <c r="I29" s="930"/>
      <c r="J29" s="930"/>
      <c r="K29" s="930"/>
      <c r="L29" s="930"/>
      <c r="M29" s="930"/>
      <c r="N29" s="930"/>
      <c r="O29" s="930"/>
      <c r="P29" s="930"/>
    </row>
    <row r="30" spans="2:16">
      <c r="B30" s="681"/>
    </row>
    <row r="31" spans="2:16" s="187" customFormat="1" ht="15.75" customHeight="1">
      <c r="B31" s="682"/>
      <c r="C31" s="682"/>
      <c r="D31" s="682"/>
      <c r="E31" s="682"/>
      <c r="F31" s="682"/>
      <c r="G31" s="682"/>
      <c r="H31" s="682"/>
      <c r="I31" s="682"/>
      <c r="J31" s="682"/>
      <c r="K31" s="682"/>
      <c r="L31" s="682"/>
      <c r="M31" s="682"/>
      <c r="N31" s="682"/>
      <c r="O31" s="682"/>
      <c r="P31" s="682"/>
    </row>
    <row r="32" spans="2:16" s="187" customFormat="1" ht="15.75" customHeight="1"/>
    <row r="33" s="187" customFormat="1" ht="15.75" customHeight="1"/>
  </sheetData>
  <sheetProtection algorithmName="SHA-512" hashValue="GwgJkZzvQMXGMwBWx4SoDMWyTVHiXzKo0OGRTFJYFtw5KD28BaWZ33hzzchPLWWc3kSVjUWZIagoA81I2I7RJw==" saltValue="5EyujyJShAeNqAeiw3Y2ug==" spinCount="100000" sheet="1" objects="1" scenarios="1" formatCells="0" formatColumns="0" formatRows="0"/>
  <mergeCells count="22">
    <mergeCell ref="N7:O7"/>
    <mergeCell ref="C2:P2"/>
    <mergeCell ref="C3:P3"/>
    <mergeCell ref="C4:P4"/>
    <mergeCell ref="C6:I6"/>
    <mergeCell ref="J6:P6"/>
    <mergeCell ref="O8:O9"/>
    <mergeCell ref="C29:P29"/>
    <mergeCell ref="P7:P9"/>
    <mergeCell ref="C8:C9"/>
    <mergeCell ref="D8:D9"/>
    <mergeCell ref="E8:F8"/>
    <mergeCell ref="G8:G9"/>
    <mergeCell ref="H8:H9"/>
    <mergeCell ref="J8:J9"/>
    <mergeCell ref="K8:K9"/>
    <mergeCell ref="L8:M8"/>
    <mergeCell ref="N8:N9"/>
    <mergeCell ref="C7:F7"/>
    <mergeCell ref="G7:H7"/>
    <mergeCell ref="I7:I9"/>
    <mergeCell ref="J7:M7"/>
  </mergeCells>
  <pageMargins left="0.70866141732283472" right="0.70866141732283472" top="0.74803149606299213" bottom="0.74803149606299213" header="0.31496062992125984" footer="0.31496062992125984"/>
  <pageSetup paperSize="9" scale="40" fitToWidth="2"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R33"/>
  <sheetViews>
    <sheetView showGridLines="0" zoomScale="55" zoomScaleNormal="55" workbookViewId="0">
      <selection activeCell="C28" sqref="C28:L28"/>
    </sheetView>
  </sheetViews>
  <sheetFormatPr defaultColWidth="9.140625" defaultRowHeight="12.75"/>
  <cols>
    <col min="1" max="1" width="3.28515625" style="2" customWidth="1"/>
    <col min="2" max="2" width="73" style="2" customWidth="1"/>
    <col min="3" max="12" width="17.85546875" style="2" customWidth="1"/>
    <col min="13" max="16384" width="9.140625" style="2"/>
  </cols>
  <sheetData>
    <row r="1" spans="2:18" s="15" customFormat="1" ht="14.25">
      <c r="C1" s="131">
        <v>201909</v>
      </c>
      <c r="D1" s="131">
        <v>201909</v>
      </c>
      <c r="E1" s="131">
        <v>201909</v>
      </c>
      <c r="F1" s="131">
        <v>201909</v>
      </c>
      <c r="G1" s="131">
        <v>201909</v>
      </c>
      <c r="H1" s="131">
        <v>201912</v>
      </c>
      <c r="I1" s="131">
        <v>201912</v>
      </c>
      <c r="J1" s="131">
        <v>201912</v>
      </c>
      <c r="K1" s="131">
        <v>201912</v>
      </c>
      <c r="L1" s="131">
        <v>201912</v>
      </c>
    </row>
    <row r="2" spans="2:18" ht="25.5">
      <c r="B2" s="683"/>
      <c r="C2" s="741" t="s">
        <v>1</v>
      </c>
      <c r="D2" s="741"/>
      <c r="E2" s="741"/>
      <c r="F2" s="741"/>
      <c r="G2" s="741"/>
      <c r="H2" s="741"/>
      <c r="I2" s="741"/>
      <c r="J2" s="741"/>
      <c r="K2" s="741"/>
      <c r="L2" s="741"/>
    </row>
    <row r="3" spans="2:18" ht="28.5" customHeight="1">
      <c r="B3" s="684"/>
      <c r="C3" s="754" t="s">
        <v>592</v>
      </c>
      <c r="D3" s="754"/>
      <c r="E3" s="754"/>
      <c r="F3" s="754"/>
      <c r="G3" s="754"/>
      <c r="H3" s="754"/>
      <c r="I3" s="754"/>
      <c r="J3" s="754"/>
      <c r="K3" s="754"/>
      <c r="L3" s="754"/>
    </row>
    <row r="4" spans="2:18" ht="19.5" customHeight="1">
      <c r="C4" s="963" t="str">
        <f ca="1">Cover!C5</f>
        <v>Intesa Sanpaolo S.p.A.</v>
      </c>
      <c r="D4" s="963"/>
      <c r="E4" s="963"/>
      <c r="F4" s="963"/>
      <c r="G4" s="963"/>
      <c r="H4" s="963"/>
      <c r="I4" s="963"/>
      <c r="J4" s="963"/>
      <c r="K4" s="963"/>
      <c r="L4" s="963"/>
    </row>
    <row r="5" spans="2:18" ht="13.5" thickBot="1"/>
    <row r="6" spans="2:18" ht="20.25" customHeight="1" thickBot="1">
      <c r="B6" s="685"/>
      <c r="C6" s="964" t="s">
        <v>12</v>
      </c>
      <c r="D6" s="965"/>
      <c r="E6" s="965"/>
      <c r="F6" s="965"/>
      <c r="G6" s="966"/>
      <c r="H6" s="964" t="s">
        <v>13</v>
      </c>
      <c r="I6" s="965"/>
      <c r="J6" s="965"/>
      <c r="K6" s="965"/>
      <c r="L6" s="966"/>
    </row>
    <row r="7" spans="2:18" ht="75.75" customHeight="1">
      <c r="B7" s="686"/>
      <c r="C7" s="960" t="s">
        <v>593</v>
      </c>
      <c r="D7" s="961"/>
      <c r="E7" s="962" t="s">
        <v>594</v>
      </c>
      <c r="F7" s="946"/>
      <c r="G7" s="891" t="s">
        <v>595</v>
      </c>
      <c r="H7" s="960" t="s">
        <v>593</v>
      </c>
      <c r="I7" s="961"/>
      <c r="J7" s="962" t="s">
        <v>596</v>
      </c>
      <c r="K7" s="946"/>
      <c r="L7" s="891" t="s">
        <v>595</v>
      </c>
    </row>
    <row r="8" spans="2:18" ht="12.75" customHeight="1">
      <c r="B8" s="687"/>
      <c r="C8" s="955"/>
      <c r="D8" s="957" t="s">
        <v>597</v>
      </c>
      <c r="E8" s="688"/>
      <c r="F8" s="957" t="s">
        <v>598</v>
      </c>
      <c r="G8" s="953"/>
      <c r="H8" s="955"/>
      <c r="I8" s="957" t="s">
        <v>597</v>
      </c>
      <c r="J8" s="688"/>
      <c r="K8" s="957" t="s">
        <v>598</v>
      </c>
      <c r="L8" s="953"/>
    </row>
    <row r="9" spans="2:18" ht="12.75" customHeight="1">
      <c r="B9" s="687"/>
      <c r="C9" s="955"/>
      <c r="D9" s="958"/>
      <c r="E9" s="689"/>
      <c r="F9" s="958"/>
      <c r="G9" s="953"/>
      <c r="H9" s="955"/>
      <c r="I9" s="958"/>
      <c r="J9" s="689"/>
      <c r="K9" s="958"/>
      <c r="L9" s="953"/>
    </row>
    <row r="10" spans="2:18" ht="69" customHeight="1" thickBot="1">
      <c r="B10" s="690" t="s">
        <v>279</v>
      </c>
      <c r="C10" s="956"/>
      <c r="D10" s="959"/>
      <c r="E10" s="691"/>
      <c r="F10" s="959"/>
      <c r="G10" s="954"/>
      <c r="H10" s="956"/>
      <c r="I10" s="959"/>
      <c r="J10" s="691"/>
      <c r="K10" s="959"/>
      <c r="L10" s="954"/>
    </row>
    <row r="11" spans="2:18" ht="26.25" customHeight="1">
      <c r="B11" s="692" t="s">
        <v>599</v>
      </c>
      <c r="C11" s="693">
        <v>78.415198000000004</v>
      </c>
      <c r="D11" s="642">
        <v>0.139073</v>
      </c>
      <c r="E11" s="693">
        <v>1.0347759999999999</v>
      </c>
      <c r="F11" s="642">
        <v>2.7599999999999999E-4</v>
      </c>
      <c r="G11" s="694">
        <v>0</v>
      </c>
      <c r="H11" s="693">
        <v>74.698729999999998</v>
      </c>
      <c r="I11" s="642">
        <v>9.2715000000000006E-2</v>
      </c>
      <c r="J11" s="693">
        <v>1.2313229999999999</v>
      </c>
      <c r="K11" s="642">
        <v>1.84E-4</v>
      </c>
      <c r="L11" s="694">
        <v>0</v>
      </c>
      <c r="M11" s="695"/>
      <c r="N11" s="695"/>
      <c r="O11" s="695"/>
      <c r="P11" s="695"/>
      <c r="Q11" s="695"/>
      <c r="R11" s="696"/>
    </row>
    <row r="12" spans="2:18" ht="26.25" customHeight="1">
      <c r="B12" s="697" t="s">
        <v>398</v>
      </c>
      <c r="C12" s="698">
        <v>0</v>
      </c>
      <c r="D12" s="648">
        <v>0</v>
      </c>
      <c r="E12" s="698">
        <v>0</v>
      </c>
      <c r="F12" s="648">
        <v>0</v>
      </c>
      <c r="G12" s="699">
        <v>0</v>
      </c>
      <c r="H12" s="698">
        <v>0</v>
      </c>
      <c r="I12" s="648">
        <v>0</v>
      </c>
      <c r="J12" s="698">
        <v>0</v>
      </c>
      <c r="K12" s="648">
        <v>0</v>
      </c>
      <c r="L12" s="699">
        <v>0</v>
      </c>
      <c r="M12" s="695"/>
      <c r="N12" s="695"/>
      <c r="O12" s="695"/>
      <c r="P12" s="695"/>
      <c r="Q12" s="695"/>
    </row>
    <row r="13" spans="2:18" ht="26.25" customHeight="1">
      <c r="B13" s="697" t="s">
        <v>402</v>
      </c>
      <c r="C13" s="698">
        <v>68.607814000000005</v>
      </c>
      <c r="D13" s="648">
        <v>0.139073</v>
      </c>
      <c r="E13" s="698">
        <v>0.88052299999999994</v>
      </c>
      <c r="F13" s="648">
        <v>2.7599999999999999E-4</v>
      </c>
      <c r="G13" s="699">
        <v>0</v>
      </c>
      <c r="H13" s="698">
        <v>65.048840999999996</v>
      </c>
      <c r="I13" s="648">
        <v>9.2715000000000006E-2</v>
      </c>
      <c r="J13" s="698">
        <v>1.1079680000000001</v>
      </c>
      <c r="K13" s="648">
        <v>1.84E-4</v>
      </c>
      <c r="L13" s="699">
        <v>0</v>
      </c>
      <c r="M13" s="695"/>
      <c r="N13" s="695"/>
      <c r="O13" s="695"/>
      <c r="P13" s="695"/>
      <c r="Q13" s="695"/>
    </row>
    <row r="14" spans="2:18" ht="26.25" customHeight="1">
      <c r="B14" s="697" t="s">
        <v>404</v>
      </c>
      <c r="C14" s="698">
        <v>0</v>
      </c>
      <c r="D14" s="648">
        <v>0</v>
      </c>
      <c r="E14" s="698">
        <v>0</v>
      </c>
      <c r="F14" s="648">
        <v>0</v>
      </c>
      <c r="G14" s="699">
        <v>0</v>
      </c>
      <c r="H14" s="698">
        <v>0</v>
      </c>
      <c r="I14" s="648">
        <v>0</v>
      </c>
      <c r="J14" s="698">
        <v>0</v>
      </c>
      <c r="K14" s="648">
        <v>0</v>
      </c>
      <c r="L14" s="699">
        <v>0</v>
      </c>
      <c r="M14" s="695"/>
      <c r="N14" s="695"/>
      <c r="O14" s="695"/>
      <c r="P14" s="695"/>
      <c r="Q14" s="695"/>
    </row>
    <row r="15" spans="2:18" ht="26.25" customHeight="1">
      <c r="B15" s="697" t="s">
        <v>406</v>
      </c>
      <c r="C15" s="698">
        <v>0</v>
      </c>
      <c r="D15" s="648">
        <v>0</v>
      </c>
      <c r="E15" s="698">
        <v>0</v>
      </c>
      <c r="F15" s="648">
        <v>0</v>
      </c>
      <c r="G15" s="699">
        <v>0</v>
      </c>
      <c r="H15" s="698">
        <v>9.6498889999999999</v>
      </c>
      <c r="I15" s="648">
        <v>0</v>
      </c>
      <c r="J15" s="698">
        <v>0.12335500000000001</v>
      </c>
      <c r="K15" s="648">
        <v>0</v>
      </c>
      <c r="L15" s="699">
        <v>0</v>
      </c>
      <c r="M15" s="695"/>
      <c r="N15" s="695"/>
      <c r="O15" s="695"/>
      <c r="P15" s="695"/>
      <c r="Q15" s="695"/>
    </row>
    <row r="16" spans="2:18" ht="26.25" customHeight="1">
      <c r="B16" s="697" t="s">
        <v>408</v>
      </c>
      <c r="C16" s="698">
        <v>9.8073840000000008</v>
      </c>
      <c r="D16" s="648">
        <v>0</v>
      </c>
      <c r="E16" s="698">
        <v>0.154253</v>
      </c>
      <c r="F16" s="648">
        <v>0</v>
      </c>
      <c r="G16" s="699">
        <v>0</v>
      </c>
      <c r="H16" s="698">
        <v>0</v>
      </c>
      <c r="I16" s="648">
        <v>0</v>
      </c>
      <c r="J16" s="698">
        <v>0</v>
      </c>
      <c r="K16" s="648">
        <v>0</v>
      </c>
      <c r="L16" s="699">
        <v>0</v>
      </c>
      <c r="M16" s="695"/>
      <c r="N16" s="695"/>
      <c r="O16" s="695"/>
      <c r="P16" s="695"/>
      <c r="Q16" s="695"/>
    </row>
    <row r="17" spans="2:17" ht="26.25" customHeight="1">
      <c r="B17" s="700" t="s">
        <v>600</v>
      </c>
      <c r="C17" s="701">
        <v>14608.747029</v>
      </c>
      <c r="D17" s="654">
        <v>7526.525439</v>
      </c>
      <c r="E17" s="701">
        <v>3456.1920370000003</v>
      </c>
      <c r="F17" s="654">
        <v>3149.0617900000002</v>
      </c>
      <c r="G17" s="702">
        <v>8231.9240979999995</v>
      </c>
      <c r="H17" s="701">
        <v>13341.784593</v>
      </c>
      <c r="I17" s="654">
        <v>7489.1558709999999</v>
      </c>
      <c r="J17" s="701">
        <v>3410.0641499999997</v>
      </c>
      <c r="K17" s="654">
        <v>3155.738202</v>
      </c>
      <c r="L17" s="702">
        <v>7438.8861630000001</v>
      </c>
      <c r="M17" s="695"/>
      <c r="N17" s="695"/>
      <c r="O17" s="695"/>
      <c r="P17" s="695"/>
      <c r="Q17" s="695"/>
    </row>
    <row r="18" spans="2:17" ht="26.25" customHeight="1">
      <c r="B18" s="697" t="s">
        <v>398</v>
      </c>
      <c r="C18" s="698">
        <v>0</v>
      </c>
      <c r="D18" s="648">
        <v>0</v>
      </c>
      <c r="E18" s="698">
        <v>0</v>
      </c>
      <c r="F18" s="648">
        <v>0</v>
      </c>
      <c r="G18" s="699">
        <v>0</v>
      </c>
      <c r="H18" s="698">
        <v>0</v>
      </c>
      <c r="I18" s="648">
        <v>0</v>
      </c>
      <c r="J18" s="698">
        <v>0</v>
      </c>
      <c r="K18" s="648">
        <v>0</v>
      </c>
      <c r="L18" s="699">
        <v>0</v>
      </c>
      <c r="M18" s="695"/>
      <c r="N18" s="695"/>
      <c r="O18" s="695"/>
      <c r="P18" s="695"/>
      <c r="Q18" s="695"/>
    </row>
    <row r="19" spans="2:17" ht="26.25" customHeight="1">
      <c r="B19" s="697" t="s">
        <v>402</v>
      </c>
      <c r="C19" s="698">
        <v>497.18101000000001</v>
      </c>
      <c r="D19" s="648">
        <v>90.167828</v>
      </c>
      <c r="E19" s="698">
        <v>61.399352999999998</v>
      </c>
      <c r="F19" s="648">
        <v>59.060991999999999</v>
      </c>
      <c r="G19" s="699">
        <v>1.503374</v>
      </c>
      <c r="H19" s="698">
        <v>336.15556500000002</v>
      </c>
      <c r="I19" s="648">
        <v>67.983481999999995</v>
      </c>
      <c r="J19" s="698">
        <v>44.124234000000001</v>
      </c>
      <c r="K19" s="648">
        <v>38.842463000000002</v>
      </c>
      <c r="L19" s="699">
        <v>0.44276100000000002</v>
      </c>
      <c r="M19" s="695"/>
      <c r="N19" s="695"/>
      <c r="O19" s="695"/>
      <c r="P19" s="695"/>
      <c r="Q19" s="695"/>
    </row>
    <row r="20" spans="2:17" ht="26.25" customHeight="1">
      <c r="B20" s="697" t="s">
        <v>404</v>
      </c>
      <c r="C20" s="698">
        <v>96.444464999999994</v>
      </c>
      <c r="D20" s="648">
        <v>96.444464999999994</v>
      </c>
      <c r="E20" s="698">
        <v>15.080128999999999</v>
      </c>
      <c r="F20" s="648">
        <v>15.080128999999999</v>
      </c>
      <c r="G20" s="699">
        <v>0</v>
      </c>
      <c r="H20" s="698">
        <v>95.553089999999997</v>
      </c>
      <c r="I20" s="648">
        <v>95.553089999999997</v>
      </c>
      <c r="J20" s="698">
        <v>13.542363999999999</v>
      </c>
      <c r="K20" s="648">
        <v>13.542363999999999</v>
      </c>
      <c r="L20" s="699">
        <v>0</v>
      </c>
      <c r="M20" s="695"/>
      <c r="N20" s="695"/>
      <c r="O20" s="695"/>
      <c r="P20" s="695"/>
      <c r="Q20" s="695"/>
    </row>
    <row r="21" spans="2:17" ht="26.25" customHeight="1">
      <c r="B21" s="697" t="s">
        <v>406</v>
      </c>
      <c r="C21" s="698">
        <v>531.74557099999993</v>
      </c>
      <c r="D21" s="648">
        <v>264.14462700000001</v>
      </c>
      <c r="E21" s="698">
        <v>193.16448700000001</v>
      </c>
      <c r="F21" s="648">
        <v>189.054585</v>
      </c>
      <c r="G21" s="699">
        <v>185.62255200000001</v>
      </c>
      <c r="H21" s="698">
        <v>409.44138400000003</v>
      </c>
      <c r="I21" s="648">
        <v>231.47374100000002</v>
      </c>
      <c r="J21" s="698">
        <v>176.55263600000001</v>
      </c>
      <c r="K21" s="648">
        <v>173.08709200000001</v>
      </c>
      <c r="L21" s="699">
        <v>125.04493600000001</v>
      </c>
      <c r="M21" s="695"/>
      <c r="N21" s="695"/>
      <c r="O21" s="695"/>
      <c r="P21" s="695"/>
      <c r="Q21" s="695"/>
    </row>
    <row r="22" spans="2:17" ht="26.25" customHeight="1">
      <c r="B22" s="697" t="s">
        <v>408</v>
      </c>
      <c r="C22" s="698">
        <v>10933.769553</v>
      </c>
      <c r="D22" s="648">
        <v>6018.2695109999995</v>
      </c>
      <c r="E22" s="698">
        <v>2811.9775500000001</v>
      </c>
      <c r="F22" s="648">
        <v>2568.483933</v>
      </c>
      <c r="G22" s="699">
        <v>6102.6405700000005</v>
      </c>
      <c r="H22" s="698">
        <v>10232.031217</v>
      </c>
      <c r="I22" s="648">
        <v>6001.8102550000003</v>
      </c>
      <c r="J22" s="698">
        <v>2801.0283129999998</v>
      </c>
      <c r="K22" s="648">
        <v>2595.9903939999999</v>
      </c>
      <c r="L22" s="699">
        <v>5637.8441000000003</v>
      </c>
      <c r="M22" s="695"/>
      <c r="N22" s="695"/>
      <c r="O22" s="695"/>
      <c r="P22" s="695"/>
      <c r="Q22" s="695"/>
    </row>
    <row r="23" spans="2:17" ht="26.25" customHeight="1">
      <c r="B23" s="657" t="s">
        <v>585</v>
      </c>
      <c r="C23" s="698">
        <v>6156.4495360000001</v>
      </c>
      <c r="D23" s="648">
        <v>3625.1591570000001</v>
      </c>
      <c r="E23" s="698">
        <v>1668.2661820000001</v>
      </c>
      <c r="F23" s="648">
        <v>1528.586421</v>
      </c>
      <c r="G23" s="699">
        <v>4038.78881</v>
      </c>
      <c r="H23" s="698">
        <v>5745.3665920000003</v>
      </c>
      <c r="I23" s="648">
        <v>3619.7185140000001</v>
      </c>
      <c r="J23" s="698">
        <v>1645.311404</v>
      </c>
      <c r="K23" s="648">
        <v>1538.5088659999999</v>
      </c>
      <c r="L23" s="699">
        <v>3693.6374529999998</v>
      </c>
      <c r="M23" s="695"/>
      <c r="N23" s="695"/>
      <c r="O23" s="695"/>
      <c r="P23" s="695"/>
      <c r="Q23" s="695"/>
    </row>
    <row r="24" spans="2:17" ht="26.25" customHeight="1" thickBot="1">
      <c r="B24" s="703" t="s">
        <v>410</v>
      </c>
      <c r="C24" s="704">
        <v>2549.6064300000003</v>
      </c>
      <c r="D24" s="660">
        <v>1057.499008</v>
      </c>
      <c r="E24" s="704">
        <v>374.57051799999999</v>
      </c>
      <c r="F24" s="660">
        <v>317.38215100000002</v>
      </c>
      <c r="G24" s="705">
        <v>1942.157602</v>
      </c>
      <c r="H24" s="704">
        <v>2268.603337</v>
      </c>
      <c r="I24" s="660">
        <v>1092.3353030000001</v>
      </c>
      <c r="J24" s="704">
        <v>374.81660299999999</v>
      </c>
      <c r="K24" s="660">
        <v>334.27588900000001</v>
      </c>
      <c r="L24" s="705">
        <v>1675.5543660000001</v>
      </c>
      <c r="M24" s="695"/>
      <c r="N24" s="695"/>
      <c r="O24" s="695"/>
      <c r="P24" s="695"/>
      <c r="Q24" s="695"/>
    </row>
    <row r="25" spans="2:17" ht="26.25" customHeight="1" thickBot="1">
      <c r="B25" s="706" t="s">
        <v>586</v>
      </c>
      <c r="C25" s="707">
        <v>14687.162227000001</v>
      </c>
      <c r="D25" s="666">
        <v>7526.6645120000003</v>
      </c>
      <c r="E25" s="707">
        <v>3457.2268130000002</v>
      </c>
      <c r="F25" s="666">
        <v>3149.062066</v>
      </c>
      <c r="G25" s="708">
        <v>8231.9240979999995</v>
      </c>
      <c r="H25" s="707">
        <v>13416.483323</v>
      </c>
      <c r="I25" s="666">
        <v>7489.2485859999997</v>
      </c>
      <c r="J25" s="707">
        <v>3411.2954730000001</v>
      </c>
      <c r="K25" s="666">
        <v>3155.738386</v>
      </c>
      <c r="L25" s="708">
        <v>7438.8861630000001</v>
      </c>
      <c r="M25" s="695"/>
      <c r="N25" s="695"/>
      <c r="O25" s="695"/>
      <c r="P25" s="695"/>
      <c r="Q25" s="695"/>
    </row>
    <row r="26" spans="2:17" ht="26.25" customHeight="1" thickBot="1">
      <c r="B26" s="709" t="s">
        <v>601</v>
      </c>
      <c r="C26" s="707">
        <v>515.89710500000001</v>
      </c>
      <c r="D26" s="666">
        <v>264.00633399999998</v>
      </c>
      <c r="E26" s="707">
        <v>9.7656580000000002</v>
      </c>
      <c r="F26" s="666">
        <v>8.3146959999999996</v>
      </c>
      <c r="G26" s="708">
        <v>222.44114199999999</v>
      </c>
      <c r="H26" s="707">
        <v>615.736538</v>
      </c>
      <c r="I26" s="666">
        <v>197.59576999999999</v>
      </c>
      <c r="J26" s="707">
        <v>7.6738359999999997</v>
      </c>
      <c r="K26" s="666">
        <v>6.0718769999999997</v>
      </c>
      <c r="L26" s="708">
        <v>158.82791900000001</v>
      </c>
      <c r="M26" s="695"/>
      <c r="N26" s="695"/>
      <c r="O26" s="695"/>
      <c r="P26" s="695"/>
      <c r="Q26" s="695"/>
    </row>
    <row r="27" spans="2:17" ht="20.25" customHeight="1">
      <c r="C27" s="710" t="s">
        <v>602</v>
      </c>
    </row>
    <row r="28" spans="2:17" ht="71.25" customHeight="1">
      <c r="C28" s="930" t="s">
        <v>603</v>
      </c>
      <c r="D28" s="930"/>
      <c r="E28" s="930"/>
      <c r="F28" s="930"/>
      <c r="G28" s="930"/>
      <c r="H28" s="930"/>
      <c r="I28" s="930"/>
      <c r="J28" s="930"/>
      <c r="K28" s="930"/>
      <c r="L28" s="930"/>
    </row>
    <row r="30" spans="2:17" s="187" customFormat="1" ht="15.75" customHeight="1">
      <c r="B30" s="682"/>
      <c r="C30" s="682"/>
      <c r="D30" s="682"/>
      <c r="E30" s="682"/>
      <c r="F30" s="682"/>
      <c r="G30" s="682"/>
      <c r="H30" s="682"/>
      <c r="I30" s="682"/>
      <c r="J30" s="682"/>
      <c r="K30" s="682"/>
      <c r="L30" s="682"/>
    </row>
    <row r="31" spans="2:17" s="187" customFormat="1" ht="15.75" customHeight="1"/>
    <row r="32" spans="2:17" s="187" customFormat="1" ht="15.75" customHeight="1"/>
    <row r="33" spans="2:12" s="187" customFormat="1" ht="15.75" customHeight="1">
      <c r="B33" s="682"/>
      <c r="C33" s="682"/>
      <c r="D33" s="682"/>
      <c r="E33" s="682"/>
      <c r="F33" s="682"/>
      <c r="G33" s="682"/>
      <c r="H33" s="682"/>
      <c r="I33" s="682"/>
      <c r="J33" s="682"/>
      <c r="K33" s="682"/>
      <c r="L33" s="682"/>
    </row>
  </sheetData>
  <sheetProtection algorithmName="SHA-512" hashValue="ve1/0FxhDH4sUFPl4dCFkCG814Fwy8wmYtQGTaMOfdU1rbU8dpEg1oyfIPdVdSOngzoWuJJJcUDXXExuibi+EQ==" saltValue="+GOav8QNUfYppXw2wgGLzg==" spinCount="100000" sheet="1" objects="1" scenarios="1" formatCells="0" formatColumns="0" formatRows="0"/>
  <mergeCells count="18">
    <mergeCell ref="C2:L2"/>
    <mergeCell ref="C3:L3"/>
    <mergeCell ref="C4:L4"/>
    <mergeCell ref="C6:G6"/>
    <mergeCell ref="H6:L6"/>
    <mergeCell ref="C28:L28"/>
    <mergeCell ref="L7:L10"/>
    <mergeCell ref="C8:C10"/>
    <mergeCell ref="D8:D10"/>
    <mergeCell ref="F8:F10"/>
    <mergeCell ref="H8:H10"/>
    <mergeCell ref="I8:I10"/>
    <mergeCell ref="K8:K10"/>
    <mergeCell ref="C7:D7"/>
    <mergeCell ref="E7:F7"/>
    <mergeCell ref="G7:G10"/>
    <mergeCell ref="H7:I7"/>
    <mergeCell ref="J7:K7"/>
  </mergeCells>
  <pageMargins left="0.70866141732283472" right="0.70866141732283472" top="0.74803149606299213" bottom="0.74803149606299213" header="0.31496062992125984" footer="0.31496062992125984"/>
  <pageSetup paperSize="9" scale="52" fitToWidth="2"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zoomScale="85" zoomScaleNormal="85" workbookViewId="0">
      <selection activeCell="P10" sqref="P10"/>
    </sheetView>
  </sheetViews>
  <sheetFormatPr defaultColWidth="9.140625" defaultRowHeight="12.75"/>
  <cols>
    <col min="1" max="1" width="9.140625" style="711"/>
    <col min="2" max="2" width="31.28515625" style="711" customWidth="1"/>
    <col min="3" max="12" width="13.7109375" style="711" customWidth="1"/>
    <col min="13" max="13" width="3.7109375" style="711" customWidth="1"/>
    <col min="14" max="16384" width="9.140625" style="711"/>
  </cols>
  <sheetData>
    <row r="1" spans="1:12">
      <c r="C1" s="712">
        <v>201909</v>
      </c>
      <c r="D1" s="712">
        <v>201909</v>
      </c>
      <c r="E1" s="712">
        <v>201909</v>
      </c>
      <c r="F1" s="712">
        <v>201909</v>
      </c>
      <c r="G1" s="712">
        <v>201909</v>
      </c>
      <c r="H1" s="712">
        <v>201912</v>
      </c>
      <c r="I1" s="712">
        <v>201912</v>
      </c>
      <c r="J1" s="712">
        <v>201912</v>
      </c>
      <c r="K1" s="712">
        <v>201912</v>
      </c>
      <c r="L1" s="712">
        <v>201912</v>
      </c>
    </row>
    <row r="2" spans="1:12" ht="25.5">
      <c r="C2" s="973" t="s">
        <v>1</v>
      </c>
      <c r="D2" s="973"/>
      <c r="E2" s="973"/>
      <c r="F2" s="973"/>
      <c r="G2" s="973"/>
      <c r="H2" s="973"/>
      <c r="I2" s="973"/>
      <c r="J2" s="973"/>
      <c r="K2" s="973"/>
      <c r="L2" s="713"/>
    </row>
    <row r="3" spans="1:12" ht="18">
      <c r="C3" s="742" t="s">
        <v>604</v>
      </c>
      <c r="D3" s="742"/>
      <c r="E3" s="742"/>
      <c r="F3" s="742"/>
      <c r="G3" s="742"/>
      <c r="H3" s="742"/>
      <c r="I3" s="742"/>
      <c r="J3" s="742"/>
      <c r="K3" s="742"/>
      <c r="L3" s="714"/>
    </row>
    <row r="4" spans="1:12" ht="18">
      <c r="C4" s="751" t="str">
        <f ca="1">Cover!C5</f>
        <v>Intesa Sanpaolo S.p.A.</v>
      </c>
      <c r="D4" s="751"/>
      <c r="E4" s="751"/>
      <c r="F4" s="751"/>
      <c r="G4" s="751"/>
      <c r="H4" s="751"/>
      <c r="I4" s="751"/>
      <c r="J4" s="751"/>
      <c r="K4" s="751"/>
      <c r="L4" s="715"/>
    </row>
    <row r="6" spans="1:12" ht="13.5" thickBot="1">
      <c r="C6" s="716"/>
      <c r="D6" s="716"/>
      <c r="E6" s="716"/>
      <c r="F6" s="716"/>
      <c r="G6" s="716"/>
    </row>
    <row r="7" spans="1:12">
      <c r="C7" s="974" t="s">
        <v>12</v>
      </c>
      <c r="D7" s="975"/>
      <c r="E7" s="975"/>
      <c r="F7" s="975"/>
      <c r="G7" s="976"/>
      <c r="H7" s="974" t="s">
        <v>605</v>
      </c>
      <c r="I7" s="975"/>
      <c r="J7" s="975"/>
      <c r="K7" s="975"/>
      <c r="L7" s="976"/>
    </row>
    <row r="8" spans="1:12" ht="23.25" customHeight="1">
      <c r="C8" s="977" t="s">
        <v>349</v>
      </c>
      <c r="D8" s="978"/>
      <c r="E8" s="978"/>
      <c r="F8" s="979" t="s">
        <v>606</v>
      </c>
      <c r="G8" s="967" t="s">
        <v>607</v>
      </c>
      <c r="H8" s="977" t="s">
        <v>349</v>
      </c>
      <c r="I8" s="978"/>
      <c r="J8" s="978"/>
      <c r="K8" s="979" t="s">
        <v>606</v>
      </c>
      <c r="L8" s="967" t="s">
        <v>607</v>
      </c>
    </row>
    <row r="9" spans="1:12" ht="43.15" customHeight="1">
      <c r="C9" s="717"/>
      <c r="D9" s="718" t="s">
        <v>608</v>
      </c>
      <c r="E9" s="970" t="s">
        <v>609</v>
      </c>
      <c r="F9" s="980"/>
      <c r="G9" s="968"/>
      <c r="H9" s="717"/>
      <c r="I9" s="718" t="s">
        <v>608</v>
      </c>
      <c r="J9" s="970" t="s">
        <v>609</v>
      </c>
      <c r="K9" s="980"/>
      <c r="L9" s="968"/>
    </row>
    <row r="10" spans="1:12" ht="46.15" customHeight="1" thickBot="1">
      <c r="B10" s="719" t="s">
        <v>279</v>
      </c>
      <c r="C10" s="720"/>
      <c r="D10" s="721"/>
      <c r="E10" s="971"/>
      <c r="F10" s="981"/>
      <c r="G10" s="969"/>
      <c r="H10" s="720"/>
      <c r="I10" s="721"/>
      <c r="J10" s="971"/>
      <c r="K10" s="981"/>
      <c r="L10" s="969"/>
    </row>
    <row r="11" spans="1:12">
      <c r="A11" s="722"/>
      <c r="B11" s="723" t="s">
        <v>610</v>
      </c>
      <c r="C11" s="724">
        <v>4026.0582220000001</v>
      </c>
      <c r="D11" s="725">
        <v>497.71045600000002</v>
      </c>
      <c r="E11" s="725">
        <v>4004.8419060000001</v>
      </c>
      <c r="F11" s="726">
        <v>328.39532100000002</v>
      </c>
      <c r="G11" s="727">
        <v>0</v>
      </c>
      <c r="H11" s="724">
        <v>3641.392953</v>
      </c>
      <c r="I11" s="725">
        <v>477.82441899999998</v>
      </c>
      <c r="J11" s="725">
        <v>3619.892722</v>
      </c>
      <c r="K11" s="726">
        <v>301.352958</v>
      </c>
      <c r="L11" s="727">
        <v>0</v>
      </c>
    </row>
    <row r="12" spans="1:12">
      <c r="A12" s="722"/>
      <c r="B12" s="723" t="s">
        <v>611</v>
      </c>
      <c r="C12" s="728">
        <v>4438.0040840000001</v>
      </c>
      <c r="D12" s="729">
        <v>206.39260200000001</v>
      </c>
      <c r="E12" s="729">
        <v>4438.0040829999998</v>
      </c>
      <c r="F12" s="730">
        <v>156.712109</v>
      </c>
      <c r="G12" s="731">
        <v>0</v>
      </c>
      <c r="H12" s="728">
        <v>5539.8293679999997</v>
      </c>
      <c r="I12" s="729">
        <v>187.42924600000001</v>
      </c>
      <c r="J12" s="729">
        <v>5539.8293659999999</v>
      </c>
      <c r="K12" s="730">
        <v>162.44011</v>
      </c>
      <c r="L12" s="731">
        <v>0</v>
      </c>
    </row>
    <row r="13" spans="1:12">
      <c r="A13" s="722"/>
      <c r="B13" s="723" t="s">
        <v>612</v>
      </c>
      <c r="C13" s="728">
        <v>48488.859707000003</v>
      </c>
      <c r="D13" s="729">
        <v>6219.3513370000001</v>
      </c>
      <c r="E13" s="729">
        <v>48259.716127</v>
      </c>
      <c r="F13" s="730">
        <v>3749.8810250000001</v>
      </c>
      <c r="G13" s="731">
        <v>5.8085999999999999E-2</v>
      </c>
      <c r="H13" s="728">
        <v>47416.789461</v>
      </c>
      <c r="I13" s="729">
        <v>5971.3349790000002</v>
      </c>
      <c r="J13" s="729">
        <v>47243.144703999998</v>
      </c>
      <c r="K13" s="730">
        <v>3657.8472489999999</v>
      </c>
      <c r="L13" s="731">
        <v>5.8695999999999998E-2</v>
      </c>
    </row>
    <row r="14" spans="1:12" ht="25.5">
      <c r="A14" s="722"/>
      <c r="B14" s="723" t="s">
        <v>613</v>
      </c>
      <c r="C14" s="728">
        <v>8416.1301270000004</v>
      </c>
      <c r="D14" s="729">
        <v>224.54962900000001</v>
      </c>
      <c r="E14" s="729">
        <v>8393.5111749999996</v>
      </c>
      <c r="F14" s="730">
        <v>219.57472799999999</v>
      </c>
      <c r="G14" s="731">
        <v>0</v>
      </c>
      <c r="H14" s="728">
        <v>7162.740624</v>
      </c>
      <c r="I14" s="729">
        <v>245.21415200000001</v>
      </c>
      <c r="J14" s="729">
        <v>7140.1344740000004</v>
      </c>
      <c r="K14" s="730">
        <v>206.11904899999999</v>
      </c>
      <c r="L14" s="731">
        <v>0</v>
      </c>
    </row>
    <row r="15" spans="1:12">
      <c r="A15" s="722"/>
      <c r="B15" s="723" t="s">
        <v>614</v>
      </c>
      <c r="C15" s="728">
        <v>1767.5727670000001</v>
      </c>
      <c r="D15" s="729">
        <v>169.929022</v>
      </c>
      <c r="E15" s="729">
        <v>1767.5727670000001</v>
      </c>
      <c r="F15" s="730">
        <v>142.31263999999999</v>
      </c>
      <c r="G15" s="731">
        <v>0</v>
      </c>
      <c r="H15" s="728">
        <v>1686.864329</v>
      </c>
      <c r="I15" s="729">
        <v>173.63301799999999</v>
      </c>
      <c r="J15" s="729">
        <v>1686.864329</v>
      </c>
      <c r="K15" s="730">
        <v>128.79359099999999</v>
      </c>
      <c r="L15" s="731">
        <v>0</v>
      </c>
    </row>
    <row r="16" spans="1:12">
      <c r="A16" s="722"/>
      <c r="B16" s="723" t="s">
        <v>615</v>
      </c>
      <c r="C16" s="728">
        <v>17752.237267</v>
      </c>
      <c r="D16" s="729">
        <v>5699.531943</v>
      </c>
      <c r="E16" s="729">
        <v>17700.860024000001</v>
      </c>
      <c r="F16" s="730">
        <v>3384.5043559999999</v>
      </c>
      <c r="G16" s="731">
        <v>0.72649699999999995</v>
      </c>
      <c r="H16" s="728">
        <v>16180.931311</v>
      </c>
      <c r="I16" s="729">
        <v>5545.637221</v>
      </c>
      <c r="J16" s="729">
        <v>16134.041529</v>
      </c>
      <c r="K16" s="730">
        <v>3279.6363019999999</v>
      </c>
      <c r="L16" s="731">
        <v>0.754054</v>
      </c>
    </row>
    <row r="17" spans="1:12">
      <c r="A17" s="722"/>
      <c r="B17" s="723" t="s">
        <v>616</v>
      </c>
      <c r="C17" s="728">
        <v>28072.055654</v>
      </c>
      <c r="D17" s="729">
        <v>3324.1379470000002</v>
      </c>
      <c r="E17" s="729">
        <v>28042.375173</v>
      </c>
      <c r="F17" s="730">
        <v>2213.4406180000001</v>
      </c>
      <c r="G17" s="731">
        <v>0.49596899999999999</v>
      </c>
      <c r="H17" s="728">
        <v>28656.320979</v>
      </c>
      <c r="I17" s="729">
        <v>3211.2028399999999</v>
      </c>
      <c r="J17" s="729">
        <v>28627.677658000001</v>
      </c>
      <c r="K17" s="730">
        <v>2086.9186100000002</v>
      </c>
      <c r="L17" s="731">
        <v>0.47001199999999999</v>
      </c>
    </row>
    <row r="18" spans="1:12">
      <c r="A18" s="722"/>
      <c r="B18" s="723" t="s">
        <v>617</v>
      </c>
      <c r="C18" s="728">
        <v>10943.801649000001</v>
      </c>
      <c r="D18" s="729">
        <v>1058.349839</v>
      </c>
      <c r="E18" s="729">
        <v>10943.767532</v>
      </c>
      <c r="F18" s="730">
        <v>697.95141000000001</v>
      </c>
      <c r="G18" s="731">
        <v>8.9560000000000004E-3</v>
      </c>
      <c r="H18" s="728">
        <v>10654.457004</v>
      </c>
      <c r="I18" s="729">
        <v>1081.199206</v>
      </c>
      <c r="J18" s="729">
        <v>10654.447937999999</v>
      </c>
      <c r="K18" s="730">
        <v>715.95803999999998</v>
      </c>
      <c r="L18" s="731">
        <v>9.0729999999999995E-3</v>
      </c>
    </row>
    <row r="19" spans="1:12" ht="25.5">
      <c r="A19" s="722"/>
      <c r="B19" s="723" t="s">
        <v>618</v>
      </c>
      <c r="C19" s="728">
        <v>5262.7909870000003</v>
      </c>
      <c r="D19" s="729">
        <v>793.29848500000003</v>
      </c>
      <c r="E19" s="729">
        <v>5258.2715170000001</v>
      </c>
      <c r="F19" s="730">
        <v>472.24502999999999</v>
      </c>
      <c r="G19" s="731">
        <v>2.059437</v>
      </c>
      <c r="H19" s="728">
        <v>5291.6597009999996</v>
      </c>
      <c r="I19" s="729">
        <v>792.02676299999996</v>
      </c>
      <c r="J19" s="729">
        <v>5287.0414199999996</v>
      </c>
      <c r="K19" s="730">
        <v>452.30666100000002</v>
      </c>
      <c r="L19" s="731">
        <v>1.918836</v>
      </c>
    </row>
    <row r="20" spans="1:12">
      <c r="A20" s="722"/>
      <c r="B20" s="723" t="s">
        <v>619</v>
      </c>
      <c r="C20" s="728">
        <v>5198.3804010000003</v>
      </c>
      <c r="D20" s="729">
        <v>306.96004299999998</v>
      </c>
      <c r="E20" s="729">
        <v>5198.0158869999996</v>
      </c>
      <c r="F20" s="730">
        <v>184.213536</v>
      </c>
      <c r="G20" s="731">
        <v>0</v>
      </c>
      <c r="H20" s="728">
        <v>5909.1367570000002</v>
      </c>
      <c r="I20" s="729">
        <v>303.93906399999997</v>
      </c>
      <c r="J20" s="729">
        <v>5908.7848569999996</v>
      </c>
      <c r="K20" s="730">
        <v>171.850065</v>
      </c>
      <c r="L20" s="731">
        <v>0</v>
      </c>
    </row>
    <row r="21" spans="1:12">
      <c r="A21" s="722"/>
      <c r="B21" s="723" t="s">
        <v>620</v>
      </c>
      <c r="C21" s="728">
        <v>3289.765359</v>
      </c>
      <c r="D21" s="729">
        <v>148.98021</v>
      </c>
      <c r="E21" s="729">
        <v>3235.8858220000002</v>
      </c>
      <c r="F21" s="730">
        <v>71.609294000000006</v>
      </c>
      <c r="G21" s="731">
        <v>0</v>
      </c>
      <c r="H21" s="728">
        <v>3511.6133340000001</v>
      </c>
      <c r="I21" s="729">
        <v>149.19550100000001</v>
      </c>
      <c r="J21" s="729">
        <v>3511.6133340000001</v>
      </c>
      <c r="K21" s="730">
        <v>71.103291999999996</v>
      </c>
      <c r="L21" s="731">
        <v>0</v>
      </c>
    </row>
    <row r="22" spans="1:12">
      <c r="A22" s="722"/>
      <c r="B22" s="723" t="s">
        <v>621</v>
      </c>
      <c r="C22" s="728">
        <v>17080.479948</v>
      </c>
      <c r="D22" s="729">
        <v>3639.9958630000001</v>
      </c>
      <c r="E22" s="729">
        <v>16872.441149999999</v>
      </c>
      <c r="F22" s="730">
        <v>1772.0907629999999</v>
      </c>
      <c r="G22" s="731">
        <v>4.4101990000000004</v>
      </c>
      <c r="H22" s="728">
        <v>16627.819083999999</v>
      </c>
      <c r="I22" s="729">
        <v>3671.6646900000001</v>
      </c>
      <c r="J22" s="729">
        <v>16403.824715999999</v>
      </c>
      <c r="K22" s="730">
        <v>1788.7450960000001</v>
      </c>
      <c r="L22" s="731">
        <v>4.3984490000000003</v>
      </c>
    </row>
    <row r="23" spans="1:12" ht="25.5">
      <c r="A23" s="722"/>
      <c r="B23" s="723" t="s">
        <v>622</v>
      </c>
      <c r="C23" s="728">
        <v>11005.715826</v>
      </c>
      <c r="D23" s="729">
        <v>878.03643999999997</v>
      </c>
      <c r="E23" s="729">
        <v>10968.705105999999</v>
      </c>
      <c r="F23" s="730">
        <v>517.58232399999997</v>
      </c>
      <c r="G23" s="731">
        <v>5.4418740000000003</v>
      </c>
      <c r="H23" s="728">
        <v>11426.807801999999</v>
      </c>
      <c r="I23" s="729">
        <v>805.95773699999995</v>
      </c>
      <c r="J23" s="729">
        <v>11377.376582999999</v>
      </c>
      <c r="K23" s="730">
        <v>508.55719699999997</v>
      </c>
      <c r="L23" s="731">
        <v>0</v>
      </c>
    </row>
    <row r="24" spans="1:12" ht="25.5">
      <c r="A24" s="722"/>
      <c r="B24" s="723" t="s">
        <v>623</v>
      </c>
      <c r="C24" s="728">
        <v>3716.523733</v>
      </c>
      <c r="D24" s="729">
        <v>460.64144299999998</v>
      </c>
      <c r="E24" s="729">
        <v>3716.523733</v>
      </c>
      <c r="F24" s="730">
        <v>299.06451900000002</v>
      </c>
      <c r="G24" s="731">
        <v>0</v>
      </c>
      <c r="H24" s="728">
        <v>3988.3261480000001</v>
      </c>
      <c r="I24" s="729">
        <v>465.24659600000001</v>
      </c>
      <c r="J24" s="729">
        <v>3988.3261470000002</v>
      </c>
      <c r="K24" s="730">
        <v>307.07977099999999</v>
      </c>
      <c r="L24" s="731">
        <v>0</v>
      </c>
    </row>
    <row r="25" spans="1:12" ht="25.5">
      <c r="A25" s="722"/>
      <c r="B25" s="723" t="s">
        <v>624</v>
      </c>
      <c r="C25" s="728">
        <v>0.33366299999999999</v>
      </c>
      <c r="D25" s="729">
        <v>2.4000000000000001E-5</v>
      </c>
      <c r="E25" s="729">
        <v>0.33366299999999999</v>
      </c>
      <c r="F25" s="730">
        <v>4.2299999999999998E-4</v>
      </c>
      <c r="G25" s="731">
        <v>0</v>
      </c>
      <c r="H25" s="728">
        <v>0.27166200000000001</v>
      </c>
      <c r="I25" s="729">
        <v>2.4000000000000001E-5</v>
      </c>
      <c r="J25" s="729">
        <v>0.27166200000000001</v>
      </c>
      <c r="K25" s="730">
        <v>4.0999999999999999E-4</v>
      </c>
      <c r="L25" s="731">
        <v>0</v>
      </c>
    </row>
    <row r="26" spans="1:12">
      <c r="A26" s="722"/>
      <c r="B26" s="723" t="s">
        <v>625</v>
      </c>
      <c r="C26" s="728">
        <v>186.66914600000001</v>
      </c>
      <c r="D26" s="729">
        <v>29.175636000000001</v>
      </c>
      <c r="E26" s="729">
        <v>186.66914600000001</v>
      </c>
      <c r="F26" s="730">
        <v>20.634492000000002</v>
      </c>
      <c r="G26" s="731">
        <v>0</v>
      </c>
      <c r="H26" s="728">
        <v>194.02888200000001</v>
      </c>
      <c r="I26" s="729">
        <v>27.621410999999998</v>
      </c>
      <c r="J26" s="729">
        <v>194.02888200000001</v>
      </c>
      <c r="K26" s="730">
        <v>19.261216999999998</v>
      </c>
      <c r="L26" s="731">
        <v>0</v>
      </c>
    </row>
    <row r="27" spans="1:12" ht="25.5">
      <c r="A27" s="722"/>
      <c r="B27" s="723" t="s">
        <v>626</v>
      </c>
      <c r="C27" s="728">
        <v>1754.13636</v>
      </c>
      <c r="D27" s="729">
        <v>114.191654</v>
      </c>
      <c r="E27" s="729">
        <v>1754.13636</v>
      </c>
      <c r="F27" s="730">
        <v>74.473337999999998</v>
      </c>
      <c r="G27" s="731">
        <v>0</v>
      </c>
      <c r="H27" s="728">
        <v>1731.3489159999999</v>
      </c>
      <c r="I27" s="729">
        <v>110.423834</v>
      </c>
      <c r="J27" s="729">
        <v>1731.3489159999999</v>
      </c>
      <c r="K27" s="730">
        <v>74.454186000000007</v>
      </c>
      <c r="L27" s="731">
        <v>0</v>
      </c>
    </row>
    <row r="28" spans="1:12" ht="25.5">
      <c r="A28" s="722"/>
      <c r="B28" s="723" t="s">
        <v>627</v>
      </c>
      <c r="C28" s="728">
        <v>858.06898200000001</v>
      </c>
      <c r="D28" s="729">
        <v>195.44067899999999</v>
      </c>
      <c r="E28" s="729">
        <v>858.06898200000001</v>
      </c>
      <c r="F28" s="730">
        <v>91.785556</v>
      </c>
      <c r="G28" s="731">
        <v>0</v>
      </c>
      <c r="H28" s="728">
        <v>899.80485899999996</v>
      </c>
      <c r="I28" s="729">
        <v>199.742998</v>
      </c>
      <c r="J28" s="729">
        <v>899.80485899999996</v>
      </c>
      <c r="K28" s="730">
        <v>94.935862999999998</v>
      </c>
      <c r="L28" s="731">
        <v>0</v>
      </c>
    </row>
    <row r="29" spans="1:12">
      <c r="A29" s="722"/>
      <c r="B29" s="723" t="s">
        <v>628</v>
      </c>
      <c r="C29" s="728">
        <v>10864.631286</v>
      </c>
      <c r="D29" s="729">
        <v>272.588686</v>
      </c>
      <c r="E29" s="729">
        <v>10862.72601</v>
      </c>
      <c r="F29" s="730">
        <v>198.67289600000001</v>
      </c>
      <c r="G29" s="731">
        <v>0</v>
      </c>
      <c r="H29" s="728">
        <v>17302.749520000001</v>
      </c>
      <c r="I29" s="729">
        <v>240.368179</v>
      </c>
      <c r="J29" s="729">
        <v>17289.665548000001</v>
      </c>
      <c r="K29" s="730">
        <v>232.09693300000001</v>
      </c>
      <c r="L29" s="731">
        <v>0</v>
      </c>
    </row>
    <row r="30" spans="1:12" ht="13.5" thickBot="1">
      <c r="A30" s="722"/>
      <c r="B30" s="723" t="s">
        <v>358</v>
      </c>
      <c r="C30" s="732">
        <v>183122.215168</v>
      </c>
      <c r="D30" s="733">
        <v>24239.261938</v>
      </c>
      <c r="E30" s="733">
        <v>182462.426163</v>
      </c>
      <c r="F30" s="734">
        <v>14595.144378000001</v>
      </c>
      <c r="G30" s="735">
        <v>13.201017999999999</v>
      </c>
      <c r="H30" s="732">
        <v>187822.89269400001</v>
      </c>
      <c r="I30" s="733">
        <v>23659.661877999999</v>
      </c>
      <c r="J30" s="733">
        <v>187238.11964399999</v>
      </c>
      <c r="K30" s="734">
        <v>14259.4566</v>
      </c>
      <c r="L30" s="735">
        <v>7.6091199999999999</v>
      </c>
    </row>
    <row r="32" spans="1:12" ht="56.25" customHeight="1">
      <c r="C32" s="972" t="s">
        <v>629</v>
      </c>
      <c r="D32" s="972"/>
      <c r="E32" s="972"/>
      <c r="F32" s="972"/>
      <c r="G32" s="972"/>
      <c r="H32" s="972"/>
      <c r="I32" s="972"/>
      <c r="J32" s="972"/>
      <c r="K32" s="972"/>
      <c r="L32" s="972"/>
    </row>
  </sheetData>
  <sheetProtection algorithmName="SHA-512" hashValue="aL/LQ18rCkl0BfXUAIyBbLAYA+fqw6qPn4xZ2+XqQWQ9qtf83NapZzzYJn50AzVvnucwvz2NBurSnkeUDZ4keg==" saltValue="p6s+tSQHOKdSXUG2Yem6QA==" spinCount="100000" sheet="1" objects="1" scenarios="1" formatCells="0" formatColumns="0" formatRows="0"/>
  <mergeCells count="14">
    <mergeCell ref="L8:L10"/>
    <mergeCell ref="E9:E10"/>
    <mergeCell ref="J9:J10"/>
    <mergeCell ref="C32:L32"/>
    <mergeCell ref="C2:K2"/>
    <mergeCell ref="C3:K3"/>
    <mergeCell ref="C4:K4"/>
    <mergeCell ref="C7:G7"/>
    <mergeCell ref="H7:L7"/>
    <mergeCell ref="C8:E8"/>
    <mergeCell ref="F8:F10"/>
    <mergeCell ref="G8:G10"/>
    <mergeCell ref="H8:J8"/>
    <mergeCell ref="K8:K10"/>
  </mergeCells>
  <pageMargins left="0.70866141732283472" right="0.70866141732283472" top="0.74803149606299213" bottom="0.74803149606299213" header="0.31496062992125984" footer="0.31496062992125984"/>
  <pageSetup scale="50" fitToWidth="0" fitToHeight="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B1:F33"/>
  <sheetViews>
    <sheetView showGridLines="0" zoomScale="69" zoomScaleNormal="69" workbookViewId="0">
      <selection activeCell="B32" sqref="B32"/>
    </sheetView>
  </sheetViews>
  <sheetFormatPr defaultColWidth="11.42578125" defaultRowHeight="11.25"/>
  <cols>
    <col min="1" max="1" width="5.42578125" style="32" customWidth="1"/>
    <col min="2" max="2" width="86.28515625" style="48" customWidth="1"/>
    <col min="3" max="4" width="18.85546875" style="31" customWidth="1"/>
    <col min="5" max="5" width="37.7109375" style="47" customWidth="1"/>
    <col min="6" max="6" width="67.5703125" style="47" customWidth="1"/>
    <col min="7" max="16384" width="11.42578125" style="32"/>
  </cols>
  <sheetData>
    <row r="1" spans="2:6" s="25" customFormat="1">
      <c r="B1" s="23"/>
      <c r="C1" s="434">
        <v>201909</v>
      </c>
      <c r="D1" s="434">
        <v>201912</v>
      </c>
      <c r="E1" s="24"/>
      <c r="F1" s="24"/>
    </row>
    <row r="2" spans="2:6" ht="33" customHeight="1">
      <c r="B2" s="741" t="s">
        <v>1</v>
      </c>
      <c r="C2" s="741"/>
      <c r="D2" s="741"/>
      <c r="E2" s="741"/>
      <c r="F2" s="435"/>
    </row>
    <row r="3" spans="2:6" ht="21" customHeight="1">
      <c r="B3" s="742" t="s">
        <v>10</v>
      </c>
      <c r="C3" s="742"/>
      <c r="D3" s="742"/>
      <c r="E3" s="742"/>
      <c r="F3" s="26"/>
    </row>
    <row r="4" spans="2:6" ht="33.75" customHeight="1">
      <c r="B4" s="743" t="str">
        <f ca="1">Cover!C5</f>
        <v>Intesa Sanpaolo S.p.A.</v>
      </c>
      <c r="C4" s="743"/>
      <c r="D4" s="743"/>
      <c r="E4" s="743"/>
      <c r="F4" s="436"/>
    </row>
    <row r="5" spans="2:6" ht="12.75" customHeight="1" thickBot="1">
      <c r="C5" s="437"/>
      <c r="D5" s="437"/>
    </row>
    <row r="6" spans="2:6" s="31" customFormat="1" ht="35.25" customHeight="1" thickBot="1">
      <c r="B6" s="27" t="s">
        <v>11</v>
      </c>
      <c r="C6" s="28" t="s">
        <v>12</v>
      </c>
      <c r="D6" s="28" t="s">
        <v>13</v>
      </c>
      <c r="E6" s="29" t="s">
        <v>14</v>
      </c>
      <c r="F6" s="30" t="s">
        <v>15</v>
      </c>
    </row>
    <row r="7" spans="2:6" ht="37.9" customHeight="1">
      <c r="B7" s="738" t="s">
        <v>16</v>
      </c>
      <c r="C7" s="739"/>
      <c r="D7" s="739"/>
      <c r="E7" s="739"/>
      <c r="F7" s="740"/>
    </row>
    <row r="8" spans="2:6" ht="37.9" customHeight="1">
      <c r="B8" s="33" t="s">
        <v>17</v>
      </c>
      <c r="C8" s="438">
        <f ca="1">Capital!E8</f>
        <v>41746.800553000008</v>
      </c>
      <c r="D8" s="438">
        <f ca="1">Capital!F8</f>
        <v>41542.026123000011</v>
      </c>
      <c r="E8" s="34" t="s">
        <v>18</v>
      </c>
      <c r="F8" s="35" t="s">
        <v>19</v>
      </c>
    </row>
    <row r="9" spans="2:6" ht="42.6" customHeight="1">
      <c r="B9" s="33" t="s">
        <v>20</v>
      </c>
      <c r="C9" s="438">
        <f ca="1">Capital!E8-Capital!E51</f>
        <v>39208.385203000005</v>
      </c>
      <c r="D9" s="438">
        <f ca="1">Capital!F8-Capital!F51</f>
        <v>38951.541773000012</v>
      </c>
      <c r="E9" s="36" t="s">
        <v>21</v>
      </c>
      <c r="F9" s="35" t="s">
        <v>19</v>
      </c>
    </row>
    <row r="10" spans="2:6" ht="37.9" customHeight="1">
      <c r="B10" s="33" t="s">
        <v>22</v>
      </c>
      <c r="C10" s="438">
        <f ca="1">Capital!E39</f>
        <v>46467.676105000006</v>
      </c>
      <c r="D10" s="438">
        <f ca="1">Capital!F39</f>
        <v>45637.538494000008</v>
      </c>
      <c r="E10" s="36" t="s">
        <v>23</v>
      </c>
      <c r="F10" s="35" t="s">
        <v>24</v>
      </c>
    </row>
    <row r="11" spans="2:6" ht="37.9" customHeight="1">
      <c r="B11" s="33" t="s">
        <v>25</v>
      </c>
      <c r="C11" s="438">
        <f ca="1">Capital!E39-Capital!E51-Capital!E52</f>
        <v>43929.260755000003</v>
      </c>
      <c r="D11" s="438">
        <f ca="1">Capital!F39-Capital!F51-Capital!F52</f>
        <v>43047.054144000009</v>
      </c>
      <c r="E11" s="36" t="s">
        <v>26</v>
      </c>
      <c r="F11" s="35" t="s">
        <v>24</v>
      </c>
    </row>
    <row r="12" spans="2:6" s="37" customFormat="1" ht="37.9" customHeight="1">
      <c r="B12" s="33" t="s">
        <v>27</v>
      </c>
      <c r="C12" s="438">
        <f ca="1">Capital!E7</f>
        <v>53166.792105000008</v>
      </c>
      <c r="D12" s="438">
        <f ca="1">Capital!F7</f>
        <v>52694.819748000009</v>
      </c>
      <c r="E12" s="439" t="s">
        <v>28</v>
      </c>
      <c r="F12" s="439" t="s">
        <v>29</v>
      </c>
    </row>
    <row r="13" spans="2:6" ht="37.9" customHeight="1" thickBot="1">
      <c r="B13" s="38" t="s">
        <v>30</v>
      </c>
      <c r="C13" s="440">
        <f ca="1">Capital!E7-Capital!E51-Capital!E52-Capital!E53</f>
        <v>51486.652537000002</v>
      </c>
      <c r="D13" s="440">
        <f ca="1">Capital!F7-Capital!F51-Capital!F52-Capital!F53</f>
        <v>50952.973630000008</v>
      </c>
      <c r="E13" s="39" t="s">
        <v>31</v>
      </c>
      <c r="F13" s="40" t="s">
        <v>29</v>
      </c>
    </row>
    <row r="14" spans="2:6" ht="37.9" customHeight="1">
      <c r="B14" s="738" t="s">
        <v>32</v>
      </c>
      <c r="C14" s="739"/>
      <c r="D14" s="739"/>
      <c r="E14" s="739"/>
      <c r="F14" s="740"/>
    </row>
    <row r="15" spans="2:6" ht="37.9" customHeight="1">
      <c r="B15" s="33" t="s">
        <v>33</v>
      </c>
      <c r="C15" s="438">
        <f ca="1">Capital!E44</f>
        <v>298392.98501200002</v>
      </c>
      <c r="D15" s="438">
        <f ca="1">Capital!F44</f>
        <v>298523.70352899999</v>
      </c>
      <c r="E15" s="441" t="s">
        <v>34</v>
      </c>
      <c r="F15" s="441" t="s">
        <v>35</v>
      </c>
    </row>
    <row r="16" spans="2:6" ht="37.9" customHeight="1" thickBot="1">
      <c r="B16" s="38" t="s">
        <v>36</v>
      </c>
      <c r="C16" s="440">
        <f ca="1">Capital!E44-Capital!E54</f>
        <v>300283.321184</v>
      </c>
      <c r="D16" s="440">
        <f ca="1">Capital!F44-Capital!F54</f>
        <v>300509.70913099998</v>
      </c>
      <c r="E16" s="41" t="s">
        <v>37</v>
      </c>
      <c r="F16" s="42" t="s">
        <v>35</v>
      </c>
    </row>
    <row r="17" spans="2:6" ht="37.9" customHeight="1">
      <c r="B17" s="738" t="s">
        <v>38</v>
      </c>
      <c r="C17" s="739"/>
      <c r="D17" s="739"/>
      <c r="E17" s="739"/>
      <c r="F17" s="740"/>
    </row>
    <row r="18" spans="2:6" ht="37.9" customHeight="1">
      <c r="B18" s="33" t="s">
        <v>39</v>
      </c>
      <c r="C18" s="442">
        <f ca="1">Capital!E46</f>
        <v>0.1399054356164611</v>
      </c>
      <c r="D18" s="442">
        <f ca="1">Capital!F46</f>
        <v>0.13915821635572206</v>
      </c>
      <c r="E18" s="441" t="s">
        <v>40</v>
      </c>
      <c r="F18" s="43" t="s">
        <v>41</v>
      </c>
    </row>
    <row r="19" spans="2:6" ht="37.9" customHeight="1">
      <c r="B19" s="33" t="s">
        <v>42</v>
      </c>
      <c r="C19" s="442">
        <f ca="1">(Capital!E8-Capital!E51)/(Capital!E44-Capital!E54)</f>
        <v>0.1305713052872986</v>
      </c>
      <c r="D19" s="442">
        <f ca="1">(Capital!F8-Capital!F51)/(Capital!F44-Capital!F54)</f>
        <v>0.12961824722947646</v>
      </c>
      <c r="E19" s="44" t="s">
        <v>43</v>
      </c>
      <c r="F19" s="43" t="s">
        <v>41</v>
      </c>
    </row>
    <row r="20" spans="2:6" ht="37.9" customHeight="1">
      <c r="B20" s="33" t="s">
        <v>44</v>
      </c>
      <c r="C20" s="442">
        <f ca="1">Capital!E47</f>
        <v>0.15572643607265527</v>
      </c>
      <c r="D20" s="442">
        <f ca="1">Capital!F47</f>
        <v>0.15287743637940818</v>
      </c>
      <c r="E20" s="443" t="s">
        <v>45</v>
      </c>
      <c r="F20" s="43" t="s">
        <v>41</v>
      </c>
    </row>
    <row r="21" spans="2:6" ht="37.9" customHeight="1">
      <c r="B21" s="33" t="s">
        <v>46</v>
      </c>
      <c r="C21" s="442">
        <f ca="1">(Capital!E39-Capital!E51-Capital!E52)/(Capital!E44-Capital!E54)</f>
        <v>0.14629270977085718</v>
      </c>
      <c r="D21" s="442">
        <f ca="1">(Capital!F39-Capital!F51-Capital!F52)/(Capital!F44-Capital!F54)</f>
        <v>0.14324679980717256</v>
      </c>
      <c r="E21" s="45" t="s">
        <v>47</v>
      </c>
      <c r="F21" s="43" t="s">
        <v>41</v>
      </c>
    </row>
    <row r="22" spans="2:6" ht="37.9" customHeight="1">
      <c r="B22" s="33" t="s">
        <v>48</v>
      </c>
      <c r="C22" s="442">
        <f ca="1">Capital!E48</f>
        <v>0.17817708450103772</v>
      </c>
      <c r="D22" s="442">
        <f ca="1">Capital!F48</f>
        <v>0.17651804237006255</v>
      </c>
      <c r="E22" s="443" t="s">
        <v>49</v>
      </c>
      <c r="F22" s="43" t="s">
        <v>41</v>
      </c>
    </row>
    <row r="23" spans="2:6" ht="37.9" customHeight="1" thickBot="1">
      <c r="B23" s="38" t="s">
        <v>50</v>
      </c>
      <c r="C23" s="444">
        <f ca="1">(Capital!E7-Capital!E51-Capital!E52-Capital!E53)/(Capital!E44-Capital!E54)</f>
        <v>0.17146024738900273</v>
      </c>
      <c r="D23" s="444">
        <f ca="1">(Capital!F7-Capital!F51-Capital!F52-Capital!F53)/(Capital!F44-Capital!F54)</f>
        <v>0.16955516604552795</v>
      </c>
      <c r="E23" s="46" t="s">
        <v>51</v>
      </c>
      <c r="F23" s="43" t="s">
        <v>41</v>
      </c>
    </row>
    <row r="24" spans="2:6" ht="37.9" customHeight="1">
      <c r="B24" s="738" t="s">
        <v>52</v>
      </c>
      <c r="C24" s="739"/>
      <c r="D24" s="739"/>
      <c r="E24" s="739"/>
      <c r="F24" s="740"/>
    </row>
    <row r="25" spans="2:6" ht="37.9" customHeight="1">
      <c r="B25" s="33" t="s">
        <v>53</v>
      </c>
      <c r="C25" s="438">
        <f ca="1">Leverage!D9</f>
        <v>724166.61418899999</v>
      </c>
      <c r="D25" s="438">
        <f ca="1">Leverage!E9</f>
        <v>682780.70001200004</v>
      </c>
      <c r="E25" s="441" t="s">
        <v>54</v>
      </c>
      <c r="F25" s="35" t="s">
        <v>55</v>
      </c>
    </row>
    <row r="26" spans="2:6" ht="37.9" customHeight="1">
      <c r="B26" s="33" t="s">
        <v>56</v>
      </c>
      <c r="C26" s="442">
        <f ca="1">Leverage!D11</f>
        <v>6.4167100000000005E-2</v>
      </c>
      <c r="D26" s="442">
        <f ca="1">Leverage!E11</f>
        <v>6.6840700000000003E-2</v>
      </c>
      <c r="E26" s="441" t="s">
        <v>57</v>
      </c>
      <c r="F26" s="35" t="s">
        <v>55</v>
      </c>
    </row>
    <row r="27" spans="2:6">
      <c r="B27" s="32"/>
      <c r="C27" s="32"/>
      <c r="D27" s="32"/>
    </row>
    <row r="28" spans="2:6">
      <c r="B28" s="32"/>
      <c r="C28" s="32"/>
      <c r="D28" s="32"/>
    </row>
    <row r="33" spans="2:4" s="47" customFormat="1">
      <c r="B33" s="32"/>
      <c r="C33" s="32"/>
      <c r="D33" s="32"/>
    </row>
  </sheetData>
  <sheetProtection algorithmName="SHA-512" hashValue="XJlgTC0fBTRlMemKoM0YfOp+LqQas9jdIVCMGKFvV8+S2rdulvJzCnYGV5FYohGwfyVBy0zWOCvwz8PgbkNGsA==" saltValue="AvURW3hKO1z5bJIdzMttqA==" spinCount="100000" sheet="1" objects="1" scenarios="1" formatCells="0" formatColumns="0" formatRows="0"/>
  <mergeCells count="7">
    <mergeCell ref="B24:F24"/>
    <mergeCell ref="B2:E2"/>
    <mergeCell ref="B3:E3"/>
    <mergeCell ref="B4:E4"/>
    <mergeCell ref="B7:F7"/>
    <mergeCell ref="B14:F14"/>
    <mergeCell ref="B17:F17"/>
  </mergeCells>
  <pageMargins left="0.70866141732283472" right="0.70866141732283472" top="0.74803149606299213" bottom="0.74803149606299213" header="0.31496062992125984" footer="0.31496062992125984"/>
  <pageSetup paperSize="9" scale="50" fitToWidth="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G34"/>
  <sheetViews>
    <sheetView showGridLines="0" zoomScale="69" zoomScaleNormal="69" workbookViewId="0"/>
  </sheetViews>
  <sheetFormatPr defaultColWidth="11.42578125" defaultRowHeight="11.25"/>
  <cols>
    <col min="1" max="1" width="5.42578125" style="32" customWidth="1"/>
    <col min="2" max="2" width="9.5703125" style="48" customWidth="1"/>
    <col min="3" max="3" width="92.5703125" style="32" customWidth="1"/>
    <col min="4" max="5" width="18.85546875" style="31" customWidth="1"/>
    <col min="6" max="6" width="17.140625" style="32" customWidth="1"/>
    <col min="7" max="7" width="67.5703125" style="32" customWidth="1"/>
    <col min="8" max="16384" width="11.42578125" style="32"/>
  </cols>
  <sheetData>
    <row r="1" spans="2:7" s="25" customFormat="1">
      <c r="B1" s="23"/>
      <c r="D1" s="434">
        <v>201909</v>
      </c>
      <c r="E1" s="434">
        <v>201912</v>
      </c>
    </row>
    <row r="2" spans="2:7" ht="33" customHeight="1">
      <c r="B2" s="741" t="s">
        <v>1</v>
      </c>
      <c r="C2" s="741"/>
      <c r="D2" s="741"/>
      <c r="E2" s="741"/>
    </row>
    <row r="3" spans="2:7" ht="21" customHeight="1">
      <c r="B3" s="742" t="s">
        <v>58</v>
      </c>
      <c r="C3" s="742"/>
      <c r="D3" s="742"/>
      <c r="E3" s="742"/>
    </row>
    <row r="4" spans="2:7" ht="33.75" customHeight="1">
      <c r="B4" s="743" t="str">
        <f ca="1">Cover!C5</f>
        <v>Intesa Sanpaolo S.p.A.</v>
      </c>
      <c r="C4" s="743"/>
      <c r="D4" s="743"/>
      <c r="E4" s="743"/>
    </row>
    <row r="5" spans="2:7" ht="12.75" customHeight="1" thickBot="1">
      <c r="C5" s="437"/>
      <c r="D5" s="437"/>
      <c r="E5" s="437"/>
    </row>
    <row r="6" spans="2:7" s="31" customFormat="1" ht="35.25" customHeight="1" thickBot="1">
      <c r="B6" s="49"/>
      <c r="C6" s="27" t="s">
        <v>11</v>
      </c>
      <c r="D6" s="28" t="s">
        <v>12</v>
      </c>
      <c r="E6" s="28" t="s">
        <v>13</v>
      </c>
      <c r="F6" s="50" t="s">
        <v>14</v>
      </c>
      <c r="G6" s="51" t="s">
        <v>15</v>
      </c>
    </row>
    <row r="7" spans="2:7" ht="38.25" customHeight="1">
      <c r="B7" s="52" t="s">
        <v>59</v>
      </c>
      <c r="C7" s="53" t="s">
        <v>60</v>
      </c>
      <c r="D7" s="445">
        <v>46467.676105999999</v>
      </c>
      <c r="E7" s="445">
        <v>45637.538494</v>
      </c>
      <c r="F7" s="54" t="s">
        <v>61</v>
      </c>
      <c r="G7" s="744" t="s">
        <v>55</v>
      </c>
    </row>
    <row r="8" spans="2:7" ht="38.25" customHeight="1" thickBot="1">
      <c r="B8" s="55" t="s">
        <v>62</v>
      </c>
      <c r="C8" s="56" t="s">
        <v>63</v>
      </c>
      <c r="D8" s="446">
        <v>43314.431755999998</v>
      </c>
      <c r="E8" s="446">
        <v>43047.054144000002</v>
      </c>
      <c r="F8" s="57" t="s">
        <v>64</v>
      </c>
      <c r="G8" s="745"/>
    </row>
    <row r="9" spans="2:7" ht="38.25" customHeight="1">
      <c r="B9" s="52" t="s">
        <v>65</v>
      </c>
      <c r="C9" s="53" t="s">
        <v>66</v>
      </c>
      <c r="D9" s="445">
        <v>724166.61418899999</v>
      </c>
      <c r="E9" s="445">
        <v>682780.70001200004</v>
      </c>
      <c r="F9" s="58" t="s">
        <v>54</v>
      </c>
      <c r="G9" s="745"/>
    </row>
    <row r="10" spans="2:7" ht="38.25" customHeight="1" thickBot="1">
      <c r="B10" s="59" t="s">
        <v>67</v>
      </c>
      <c r="C10" s="60" t="s">
        <v>68</v>
      </c>
      <c r="D10" s="446">
        <v>720707.11034400004</v>
      </c>
      <c r="E10" s="446">
        <v>679555.15044</v>
      </c>
      <c r="F10" s="61" t="s">
        <v>69</v>
      </c>
      <c r="G10" s="745"/>
    </row>
    <row r="11" spans="2:7" ht="38.25" customHeight="1">
      <c r="B11" s="52" t="s">
        <v>70</v>
      </c>
      <c r="C11" s="53" t="s">
        <v>56</v>
      </c>
      <c r="D11" s="447">
        <v>6.4167100000000005E-2</v>
      </c>
      <c r="E11" s="447">
        <v>6.6840700000000003E-2</v>
      </c>
      <c r="F11" s="58" t="s">
        <v>57</v>
      </c>
      <c r="G11" s="745"/>
    </row>
    <row r="12" spans="2:7" s="37" customFormat="1" ht="38.25" customHeight="1" thickBot="1">
      <c r="B12" s="55" t="s">
        <v>71</v>
      </c>
      <c r="C12" s="56" t="s">
        <v>72</v>
      </c>
      <c r="D12" s="448">
        <v>6.0099900000000005E-2</v>
      </c>
      <c r="E12" s="448">
        <v>6.3345899999999997E-2</v>
      </c>
      <c r="F12" s="62" t="s">
        <v>73</v>
      </c>
      <c r="G12" s="746"/>
    </row>
    <row r="13" spans="2:7" ht="18" customHeight="1">
      <c r="B13" s="63"/>
      <c r="C13" s="64"/>
      <c r="D13" s="64"/>
      <c r="E13" s="64"/>
    </row>
    <row r="14" spans="2:7" ht="12.75">
      <c r="B14" s="747"/>
      <c r="C14" s="747"/>
      <c r="D14" s="747"/>
      <c r="E14" s="747"/>
      <c r="F14" s="747"/>
      <c r="G14" s="747"/>
    </row>
    <row r="17" spans="2:6">
      <c r="F17" s="31"/>
    </row>
    <row r="27" spans="2:6" ht="12.75">
      <c r="B27" s="32"/>
      <c r="C27" s="449"/>
      <c r="D27" s="32"/>
      <c r="E27" s="32"/>
    </row>
    <row r="28" spans="2:6" ht="12.75">
      <c r="B28" s="32"/>
      <c r="C28" s="449"/>
      <c r="D28" s="32"/>
      <c r="E28" s="32"/>
    </row>
    <row r="29" spans="2:6" ht="12.75">
      <c r="B29" s="32"/>
      <c r="C29" s="449"/>
      <c r="D29" s="32"/>
      <c r="E29" s="32"/>
    </row>
    <row r="34" spans="2:5">
      <c r="B34" s="32"/>
      <c r="C34" s="32" t="s">
        <v>74</v>
      </c>
      <c r="D34" s="32"/>
      <c r="E34" s="32"/>
    </row>
  </sheetData>
  <sheetProtection algorithmName="SHA-512" hashValue="rcuNEBScAEDhft3dzrYfL4baPyh8d/ust+HBiKWJt717xGh7nPddf0+Sv9e+ShRAGR2tBRmcNzPjZGEhO64xDg==" saltValue="Fv5JkZfkGZKdhUJXzJno0A==" spinCount="100000" sheet="1" objects="1" scenarios="1" formatCells="0" formatColumns="0" formatRows="0"/>
  <mergeCells count="5">
    <mergeCell ref="B2:E2"/>
    <mergeCell ref="B3:E3"/>
    <mergeCell ref="B4:E4"/>
    <mergeCell ref="G7:G12"/>
    <mergeCell ref="B14:G14"/>
  </mergeCells>
  <pageMargins left="0.70866141732283472" right="0.70866141732283472" top="0.74803149606299213" bottom="0.74803149606299213" header="0.31496062992125984" footer="0.31496062992125984"/>
  <pageSetup paperSize="9" scale="5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B1:J61"/>
  <sheetViews>
    <sheetView showGridLines="0" zoomScale="60" zoomScaleNormal="60" workbookViewId="0"/>
  </sheetViews>
  <sheetFormatPr defaultColWidth="11.42578125" defaultRowHeight="15"/>
  <cols>
    <col min="1" max="1" width="2.7109375" style="32" customWidth="1"/>
    <col min="2" max="2" width="32.42578125" style="125" customWidth="1"/>
    <col min="3" max="3" width="9.5703125" style="48" customWidth="1"/>
    <col min="4" max="4" width="88.7109375" style="32" customWidth="1"/>
    <col min="5" max="5" width="26.5703125" style="31" customWidth="1"/>
    <col min="6" max="6" width="24" style="31" customWidth="1"/>
    <col min="7" max="7" width="34.7109375" style="48" customWidth="1"/>
    <col min="8" max="8" width="77.42578125" style="32" customWidth="1"/>
    <col min="9" max="16384" width="11.42578125" style="32"/>
  </cols>
  <sheetData>
    <row r="1" spans="2:10" s="25" customFormat="1" ht="33" customHeight="1">
      <c r="B1" s="450"/>
      <c r="C1" s="23"/>
      <c r="E1" s="434">
        <v>201909</v>
      </c>
      <c r="F1" s="434">
        <v>201912</v>
      </c>
      <c r="G1" s="23"/>
    </row>
    <row r="2" spans="2:10" ht="21" customHeight="1">
      <c r="D2" s="741" t="s">
        <v>1</v>
      </c>
      <c r="E2" s="741"/>
      <c r="F2" s="741"/>
    </row>
    <row r="3" spans="2:10" ht="35.25" customHeight="1">
      <c r="D3" s="742" t="s">
        <v>75</v>
      </c>
      <c r="E3" s="742"/>
      <c r="F3" s="742"/>
    </row>
    <row r="4" spans="2:10" ht="35.25" customHeight="1">
      <c r="D4" s="743" t="str">
        <f ca="1">Cover!C5</f>
        <v>Intesa Sanpaolo S.p.A.</v>
      </c>
      <c r="E4" s="743"/>
      <c r="F4" s="743"/>
    </row>
    <row r="5" spans="2:10" ht="43.5" customHeight="1" thickBot="1">
      <c r="D5" s="451"/>
      <c r="E5" s="48"/>
      <c r="F5" s="48"/>
    </row>
    <row r="6" spans="2:10" s="31" customFormat="1" ht="35.25" customHeight="1" thickBot="1">
      <c r="C6" s="65"/>
      <c r="D6" s="27" t="s">
        <v>11</v>
      </c>
      <c r="E6" s="66" t="s">
        <v>12</v>
      </c>
      <c r="F6" s="67" t="s">
        <v>13</v>
      </c>
      <c r="G6" s="68" t="s">
        <v>14</v>
      </c>
      <c r="H6" s="30" t="s">
        <v>15</v>
      </c>
      <c r="J6" s="69"/>
    </row>
    <row r="7" spans="2:10" ht="38.25" customHeight="1">
      <c r="B7" s="748" t="s">
        <v>76</v>
      </c>
      <c r="C7" s="70" t="s">
        <v>77</v>
      </c>
      <c r="D7" s="71" t="s">
        <v>78</v>
      </c>
      <c r="E7" s="452">
        <f ca="1">+E39+E40</f>
        <v>53166.792105000008</v>
      </c>
      <c r="F7" s="453">
        <f ca="1">+F39+F40</f>
        <v>52694.819748000009</v>
      </c>
      <c r="G7" s="72" t="s">
        <v>28</v>
      </c>
      <c r="H7" s="73" t="s">
        <v>29</v>
      </c>
      <c r="I7" s="74"/>
      <c r="J7" s="75"/>
    </row>
    <row r="8" spans="2:10" ht="38.25" customHeight="1">
      <c r="B8" s="749"/>
      <c r="C8" s="70" t="s">
        <v>59</v>
      </c>
      <c r="D8" s="76" t="s">
        <v>79</v>
      </c>
      <c r="E8" s="89">
        <f ca="1">+E9+E10+E11+E12+E13+E14+E15+E16+E17+E18+E19+E20+E21+E22+E24+E25+E26+E27+E28+E29+E30</f>
        <v>41746.800553000008</v>
      </c>
      <c r="F8" s="90">
        <f ca="1">+F9+F10+F11+F12+F13+F14+F15+F16+F17+F18+F19+F20+F21+F22+F24+F25+F26+F27+F28+F29+F30</f>
        <v>41542.026123000011</v>
      </c>
      <c r="G8" s="77" t="s">
        <v>18</v>
      </c>
      <c r="H8" s="78" t="s">
        <v>19</v>
      </c>
      <c r="J8" s="75"/>
    </row>
    <row r="9" spans="2:10" ht="38.25" customHeight="1">
      <c r="B9" s="749"/>
      <c r="C9" s="79" t="s">
        <v>80</v>
      </c>
      <c r="D9" s="80" t="s">
        <v>81</v>
      </c>
      <c r="E9" s="323">
        <v>33926.889000000003</v>
      </c>
      <c r="F9" s="324">
        <v>33930.832000000002</v>
      </c>
      <c r="G9" s="81" t="s">
        <v>82</v>
      </c>
      <c r="H9" s="82" t="s">
        <v>83</v>
      </c>
      <c r="J9" s="75"/>
    </row>
    <row r="10" spans="2:10" ht="38.25" customHeight="1">
      <c r="B10" s="749"/>
      <c r="C10" s="79" t="s">
        <v>84</v>
      </c>
      <c r="D10" s="80" t="s">
        <v>85</v>
      </c>
      <c r="E10" s="323">
        <v>17088.15249</v>
      </c>
      <c r="F10" s="324">
        <v>17242.410945</v>
      </c>
      <c r="G10" s="81" t="s">
        <v>86</v>
      </c>
      <c r="H10" s="82" t="s">
        <v>87</v>
      </c>
      <c r="J10" s="75"/>
    </row>
    <row r="11" spans="2:10" ht="38.25" customHeight="1">
      <c r="B11" s="749"/>
      <c r="C11" s="79" t="s">
        <v>88</v>
      </c>
      <c r="D11" s="80" t="s">
        <v>89</v>
      </c>
      <c r="E11" s="323">
        <v>532.60699999999997</v>
      </c>
      <c r="F11" s="324">
        <v>347.03</v>
      </c>
      <c r="G11" s="77" t="s">
        <v>90</v>
      </c>
      <c r="H11" s="82" t="s">
        <v>91</v>
      </c>
      <c r="J11" s="75"/>
    </row>
    <row r="12" spans="2:10" ht="38.25" customHeight="1">
      <c r="B12" s="749"/>
      <c r="C12" s="79" t="s">
        <v>92</v>
      </c>
      <c r="D12" s="80" t="s">
        <v>93</v>
      </c>
      <c r="E12" s="323">
        <v>-3265</v>
      </c>
      <c r="F12" s="324">
        <v>-3265</v>
      </c>
      <c r="G12" s="81" t="s">
        <v>94</v>
      </c>
      <c r="H12" s="82" t="s">
        <v>95</v>
      </c>
      <c r="J12" s="75"/>
    </row>
    <row r="13" spans="2:10" ht="38.25" customHeight="1">
      <c r="B13" s="749"/>
      <c r="C13" s="79" t="s">
        <v>96</v>
      </c>
      <c r="D13" s="80" t="s">
        <v>97</v>
      </c>
      <c r="E13" s="323">
        <v>0</v>
      </c>
      <c r="F13" s="324">
        <v>0</v>
      </c>
      <c r="G13" s="83" t="s">
        <v>98</v>
      </c>
      <c r="H13" s="84" t="s">
        <v>99</v>
      </c>
      <c r="J13" s="75"/>
    </row>
    <row r="14" spans="2:10" ht="38.25" customHeight="1">
      <c r="B14" s="749"/>
      <c r="C14" s="79" t="s">
        <v>100</v>
      </c>
      <c r="D14" s="80" t="s">
        <v>101</v>
      </c>
      <c r="E14" s="323">
        <v>32.134452000000003</v>
      </c>
      <c r="F14" s="324">
        <v>35.082214999999998</v>
      </c>
      <c r="G14" s="77" t="s">
        <v>102</v>
      </c>
      <c r="H14" s="78" t="s">
        <v>103</v>
      </c>
      <c r="J14" s="75"/>
    </row>
    <row r="15" spans="2:10" ht="38.25" customHeight="1">
      <c r="B15" s="749"/>
      <c r="C15" s="79" t="s">
        <v>104</v>
      </c>
      <c r="D15" s="80" t="s">
        <v>105</v>
      </c>
      <c r="E15" s="323">
        <v>752.18030999999996</v>
      </c>
      <c r="F15" s="324">
        <v>641.79793800000004</v>
      </c>
      <c r="G15" s="77" t="s">
        <v>106</v>
      </c>
      <c r="H15" s="78" t="s">
        <v>107</v>
      </c>
      <c r="J15" s="75"/>
    </row>
    <row r="16" spans="2:10" ht="38.25" customHeight="1">
      <c r="B16" s="749"/>
      <c r="C16" s="79" t="s">
        <v>108</v>
      </c>
      <c r="D16" s="80" t="s">
        <v>109</v>
      </c>
      <c r="E16" s="323">
        <v>-7757.2054100000005</v>
      </c>
      <c r="F16" s="324">
        <v>-8011.7977529999989</v>
      </c>
      <c r="G16" s="77" t="s">
        <v>110</v>
      </c>
      <c r="H16" s="78" t="s">
        <v>111</v>
      </c>
      <c r="J16" s="75"/>
    </row>
    <row r="17" spans="2:10" ht="38.25" customHeight="1">
      <c r="B17" s="749"/>
      <c r="C17" s="79" t="s">
        <v>112</v>
      </c>
      <c r="D17" s="80" t="s">
        <v>113</v>
      </c>
      <c r="E17" s="323">
        <v>-1479.836</v>
      </c>
      <c r="F17" s="324">
        <v>-1360.308</v>
      </c>
      <c r="G17" s="77" t="s">
        <v>114</v>
      </c>
      <c r="H17" s="78" t="s">
        <v>115</v>
      </c>
      <c r="J17" s="75"/>
    </row>
    <row r="18" spans="2:10" ht="38.25" customHeight="1">
      <c r="B18" s="749"/>
      <c r="C18" s="79" t="s">
        <v>116</v>
      </c>
      <c r="D18" s="80" t="s">
        <v>117</v>
      </c>
      <c r="E18" s="323">
        <v>-305.50102299999998</v>
      </c>
      <c r="F18" s="324">
        <v>-316.210804</v>
      </c>
      <c r="G18" s="77" t="s">
        <v>118</v>
      </c>
      <c r="H18" s="78" t="s">
        <v>119</v>
      </c>
      <c r="J18" s="75"/>
    </row>
    <row r="19" spans="2:10" ht="38.25" customHeight="1">
      <c r="B19" s="749"/>
      <c r="C19" s="79" t="s">
        <v>120</v>
      </c>
      <c r="D19" s="80" t="s">
        <v>121</v>
      </c>
      <c r="E19" s="323">
        <v>0</v>
      </c>
      <c r="F19" s="324">
        <v>0</v>
      </c>
      <c r="G19" s="77" t="s">
        <v>122</v>
      </c>
      <c r="H19" s="78" t="s">
        <v>123</v>
      </c>
      <c r="J19" s="75"/>
    </row>
    <row r="20" spans="2:10" ht="38.25" customHeight="1">
      <c r="B20" s="749"/>
      <c r="C20" s="79" t="s">
        <v>124</v>
      </c>
      <c r="D20" s="80" t="s">
        <v>125</v>
      </c>
      <c r="E20" s="323">
        <v>0</v>
      </c>
      <c r="F20" s="324">
        <v>0</v>
      </c>
      <c r="G20" s="77" t="s">
        <v>126</v>
      </c>
      <c r="H20" s="78" t="s">
        <v>127</v>
      </c>
      <c r="J20" s="75"/>
    </row>
    <row r="21" spans="2:10" ht="38.25" customHeight="1">
      <c r="B21" s="749"/>
      <c r="C21" s="79" t="s">
        <v>128</v>
      </c>
      <c r="D21" s="80" t="s">
        <v>129</v>
      </c>
      <c r="E21" s="323">
        <v>0</v>
      </c>
      <c r="F21" s="324">
        <v>0</v>
      </c>
      <c r="G21" s="77" t="s">
        <v>130</v>
      </c>
      <c r="H21" s="78" t="s">
        <v>131</v>
      </c>
      <c r="J21" s="75"/>
    </row>
    <row r="22" spans="2:10" ht="78.75" customHeight="1">
      <c r="B22" s="749"/>
      <c r="C22" s="79" t="s">
        <v>132</v>
      </c>
      <c r="D22" s="80" t="s">
        <v>133</v>
      </c>
      <c r="E22" s="323">
        <v>-166.12</v>
      </c>
      <c r="F22" s="324">
        <v>-142.19800000000001</v>
      </c>
      <c r="G22" s="77" t="s">
        <v>134</v>
      </c>
      <c r="H22" s="78" t="s">
        <v>135</v>
      </c>
      <c r="J22" s="75"/>
    </row>
    <row r="23" spans="2:10" ht="38.25" customHeight="1">
      <c r="B23" s="749"/>
      <c r="C23" s="79" t="s">
        <v>136</v>
      </c>
      <c r="D23" s="80" t="s">
        <v>137</v>
      </c>
      <c r="E23" s="323">
        <v>-166.12</v>
      </c>
      <c r="F23" s="324">
        <v>-142.19800000000001</v>
      </c>
      <c r="G23" s="77" t="s">
        <v>138</v>
      </c>
      <c r="H23" s="78" t="s">
        <v>139</v>
      </c>
      <c r="J23" s="75"/>
    </row>
    <row r="24" spans="2:10" ht="38.25" customHeight="1">
      <c r="B24" s="749"/>
      <c r="C24" s="79" t="s">
        <v>140</v>
      </c>
      <c r="D24" s="80" t="s">
        <v>141</v>
      </c>
      <c r="E24" s="323">
        <v>0</v>
      </c>
      <c r="F24" s="324">
        <v>0</v>
      </c>
      <c r="G24" s="77" t="s">
        <v>142</v>
      </c>
      <c r="H24" s="78" t="s">
        <v>143</v>
      </c>
      <c r="J24" s="75"/>
    </row>
    <row r="25" spans="2:10" ht="38.25" customHeight="1">
      <c r="B25" s="749"/>
      <c r="C25" s="79" t="s">
        <v>144</v>
      </c>
      <c r="D25" s="80" t="s">
        <v>145</v>
      </c>
      <c r="E25" s="323">
        <v>0</v>
      </c>
      <c r="F25" s="324">
        <v>0</v>
      </c>
      <c r="G25" s="77" t="s">
        <v>146</v>
      </c>
      <c r="H25" s="78" t="s">
        <v>147</v>
      </c>
      <c r="J25" s="75"/>
    </row>
    <row r="26" spans="2:10" ht="38.25" customHeight="1">
      <c r="B26" s="749"/>
      <c r="C26" s="79" t="s">
        <v>148</v>
      </c>
      <c r="D26" s="80" t="s">
        <v>149</v>
      </c>
      <c r="E26" s="323">
        <v>0</v>
      </c>
      <c r="F26" s="324">
        <v>0</v>
      </c>
      <c r="G26" s="77" t="s">
        <v>150</v>
      </c>
      <c r="H26" s="78" t="s">
        <v>151</v>
      </c>
      <c r="J26" s="75"/>
    </row>
    <row r="27" spans="2:10" ht="38.25" customHeight="1">
      <c r="B27" s="749"/>
      <c r="C27" s="79" t="s">
        <v>152</v>
      </c>
      <c r="D27" s="80" t="s">
        <v>153</v>
      </c>
      <c r="E27" s="323">
        <v>0</v>
      </c>
      <c r="F27" s="324">
        <v>0</v>
      </c>
      <c r="G27" s="77" t="s">
        <v>154</v>
      </c>
      <c r="H27" s="78" t="s">
        <v>155</v>
      </c>
      <c r="J27" s="75"/>
    </row>
    <row r="28" spans="2:10" ht="38.25" customHeight="1">
      <c r="B28" s="749"/>
      <c r="C28" s="79" t="s">
        <v>156</v>
      </c>
      <c r="D28" s="80" t="s">
        <v>157</v>
      </c>
      <c r="E28" s="323">
        <v>0</v>
      </c>
      <c r="F28" s="324">
        <v>0</v>
      </c>
      <c r="G28" s="77" t="s">
        <v>158</v>
      </c>
      <c r="H28" s="82" t="s">
        <v>159</v>
      </c>
      <c r="J28" s="75"/>
    </row>
    <row r="29" spans="2:10" ht="38.25" customHeight="1">
      <c r="B29" s="749"/>
      <c r="C29" s="79" t="s">
        <v>160</v>
      </c>
      <c r="D29" s="80" t="s">
        <v>161</v>
      </c>
      <c r="E29" s="323">
        <v>-149.915616</v>
      </c>
      <c r="F29" s="324">
        <v>-150.096768</v>
      </c>
      <c r="G29" s="77" t="s">
        <v>162</v>
      </c>
      <c r="H29" s="82" t="s">
        <v>41</v>
      </c>
      <c r="J29" s="75"/>
    </row>
    <row r="30" spans="2:10" s="37" customFormat="1" ht="38.25" customHeight="1">
      <c r="B30" s="749"/>
      <c r="C30" s="79" t="s">
        <v>163</v>
      </c>
      <c r="D30" s="80" t="s">
        <v>164</v>
      </c>
      <c r="E30" s="454">
        <f ca="1">+E31+E32+E33</f>
        <v>2538.4153500000002</v>
      </c>
      <c r="F30" s="455">
        <f ca="1">+F31+F32+F33</f>
        <v>2590.4843500000002</v>
      </c>
      <c r="G30" s="77" t="s">
        <v>165</v>
      </c>
      <c r="H30" s="82" t="s">
        <v>41</v>
      </c>
      <c r="I30" s="32"/>
      <c r="J30" s="85"/>
    </row>
    <row r="31" spans="2:10" s="88" customFormat="1" ht="38.25" customHeight="1">
      <c r="B31" s="749"/>
      <c r="C31" s="79" t="s">
        <v>166</v>
      </c>
      <c r="D31" s="86" t="s">
        <v>167</v>
      </c>
      <c r="E31" s="325">
        <v>0</v>
      </c>
      <c r="F31" s="326">
        <v>0</v>
      </c>
      <c r="G31" s="83" t="s">
        <v>168</v>
      </c>
      <c r="H31" s="84" t="s">
        <v>169</v>
      </c>
      <c r="I31" s="32"/>
      <c r="J31" s="87"/>
    </row>
    <row r="32" spans="2:10" ht="38.25" customHeight="1">
      <c r="B32" s="749"/>
      <c r="C32" s="79" t="s">
        <v>170</v>
      </c>
      <c r="D32" s="86" t="s">
        <v>171</v>
      </c>
      <c r="E32" s="323">
        <v>0</v>
      </c>
      <c r="F32" s="324">
        <v>0</v>
      </c>
      <c r="G32" s="77" t="s">
        <v>172</v>
      </c>
      <c r="H32" s="78" t="s">
        <v>173</v>
      </c>
      <c r="J32" s="75"/>
    </row>
    <row r="33" spans="2:10" ht="38.25" customHeight="1">
      <c r="B33" s="749"/>
      <c r="C33" s="79" t="s">
        <v>174</v>
      </c>
      <c r="D33" s="86" t="s">
        <v>175</v>
      </c>
      <c r="E33" s="327">
        <v>2538.4153500000002</v>
      </c>
      <c r="F33" s="328">
        <v>2590.4843500000002</v>
      </c>
      <c r="G33" s="77" t="s">
        <v>176</v>
      </c>
      <c r="H33" s="78" t="s">
        <v>177</v>
      </c>
      <c r="J33" s="75"/>
    </row>
    <row r="34" spans="2:10" ht="38.25" customHeight="1">
      <c r="B34" s="749"/>
      <c r="C34" s="70" t="s">
        <v>62</v>
      </c>
      <c r="D34" s="80" t="s">
        <v>178</v>
      </c>
      <c r="E34" s="89">
        <f ca="1">+E35+E36+E37+E38</f>
        <v>4720.8755520000004</v>
      </c>
      <c r="F34" s="90">
        <f ca="1">+F35+F36+F37+F38</f>
        <v>4095.5123710000003</v>
      </c>
      <c r="G34" s="77" t="s">
        <v>179</v>
      </c>
      <c r="H34" s="78" t="s">
        <v>180</v>
      </c>
    </row>
    <row r="35" spans="2:10" ht="38.25" customHeight="1">
      <c r="B35" s="749"/>
      <c r="C35" s="79" t="s">
        <v>181</v>
      </c>
      <c r="D35" s="80" t="s">
        <v>182</v>
      </c>
      <c r="E35" s="327">
        <v>4106.0465520000007</v>
      </c>
      <c r="F35" s="328">
        <v>4095.5123710000003</v>
      </c>
      <c r="G35" s="81" t="s">
        <v>183</v>
      </c>
      <c r="H35" s="82" t="s">
        <v>41</v>
      </c>
    </row>
    <row r="36" spans="2:10" ht="38.25" customHeight="1">
      <c r="B36" s="749"/>
      <c r="C36" s="79" t="s">
        <v>184</v>
      </c>
      <c r="D36" s="80" t="s">
        <v>185</v>
      </c>
      <c r="E36" s="327">
        <v>0</v>
      </c>
      <c r="F36" s="328">
        <v>0</v>
      </c>
      <c r="G36" s="81" t="s">
        <v>186</v>
      </c>
      <c r="H36" s="82" t="s">
        <v>41</v>
      </c>
    </row>
    <row r="37" spans="2:10" ht="115.5" customHeight="1">
      <c r="B37" s="749"/>
      <c r="C37" s="79" t="s">
        <v>187</v>
      </c>
      <c r="D37" s="80" t="s">
        <v>188</v>
      </c>
      <c r="E37" s="327">
        <v>0</v>
      </c>
      <c r="F37" s="328">
        <v>0</v>
      </c>
      <c r="G37" s="81" t="s">
        <v>189</v>
      </c>
      <c r="H37" s="82" t="s">
        <v>41</v>
      </c>
    </row>
    <row r="38" spans="2:10" ht="74.25" customHeight="1" thickBot="1">
      <c r="B38" s="749"/>
      <c r="C38" s="91" t="s">
        <v>190</v>
      </c>
      <c r="D38" s="92" t="s">
        <v>191</v>
      </c>
      <c r="E38" s="327">
        <v>614.82899999999995</v>
      </c>
      <c r="F38" s="329">
        <v>0</v>
      </c>
      <c r="G38" s="93" t="s">
        <v>192</v>
      </c>
      <c r="H38" s="82" t="s">
        <v>41</v>
      </c>
    </row>
    <row r="39" spans="2:10" ht="38.25" customHeight="1" thickBot="1">
      <c r="B39" s="749"/>
      <c r="C39" s="94" t="s">
        <v>193</v>
      </c>
      <c r="D39" s="95" t="s">
        <v>194</v>
      </c>
      <c r="E39" s="456">
        <f ca="1">+E8+E34</f>
        <v>46467.676105000006</v>
      </c>
      <c r="F39" s="457">
        <f ca="1">+F8+F34</f>
        <v>45637.538494000008</v>
      </c>
      <c r="G39" s="96" t="s">
        <v>23</v>
      </c>
      <c r="H39" s="97" t="s">
        <v>24</v>
      </c>
    </row>
    <row r="40" spans="2:10" ht="38.25" customHeight="1">
      <c r="B40" s="749"/>
      <c r="C40" s="98" t="s">
        <v>195</v>
      </c>
      <c r="D40" s="99" t="s">
        <v>196</v>
      </c>
      <c r="E40" s="100">
        <f ca="1">+E41+E42+E43</f>
        <v>6699.1160000000009</v>
      </c>
      <c r="F40" s="101">
        <f ca="1">+F41+F42+F43</f>
        <v>7057.2812539999995</v>
      </c>
      <c r="G40" s="81" t="s">
        <v>197</v>
      </c>
      <c r="H40" s="82" t="s">
        <v>198</v>
      </c>
    </row>
    <row r="41" spans="2:10" ht="38.25" customHeight="1">
      <c r="B41" s="749"/>
      <c r="C41" s="79" t="s">
        <v>199</v>
      </c>
      <c r="D41" s="80" t="s">
        <v>200</v>
      </c>
      <c r="E41" s="327">
        <v>7351.6570000000002</v>
      </c>
      <c r="F41" s="324">
        <v>7244.2812539999995</v>
      </c>
      <c r="G41" s="81" t="s">
        <v>201</v>
      </c>
      <c r="H41" s="82" t="s">
        <v>41</v>
      </c>
    </row>
    <row r="42" spans="2:10" ht="151.5" customHeight="1">
      <c r="B42" s="749"/>
      <c r="C42" s="79" t="s">
        <v>202</v>
      </c>
      <c r="D42" s="80" t="s">
        <v>203</v>
      </c>
      <c r="E42" s="327">
        <v>89.84178200000008</v>
      </c>
      <c r="F42" s="324">
        <v>661.63823200000002</v>
      </c>
      <c r="G42" s="81" t="s">
        <v>204</v>
      </c>
      <c r="H42" s="82" t="s">
        <v>41</v>
      </c>
    </row>
    <row r="43" spans="2:10" ht="50.25" customHeight="1" thickBot="1">
      <c r="B43" s="750"/>
      <c r="C43" s="79" t="s">
        <v>205</v>
      </c>
      <c r="D43" s="80" t="s">
        <v>206</v>
      </c>
      <c r="E43" s="325">
        <v>-742.38278200000002</v>
      </c>
      <c r="F43" s="326">
        <v>-848.63823200000002</v>
      </c>
      <c r="G43" s="81" t="s">
        <v>207</v>
      </c>
      <c r="H43" s="82" t="s">
        <v>41</v>
      </c>
    </row>
    <row r="44" spans="2:10" ht="38.25" customHeight="1">
      <c r="B44" s="748" t="s">
        <v>208</v>
      </c>
      <c r="C44" s="102" t="s">
        <v>209</v>
      </c>
      <c r="D44" s="71" t="s">
        <v>210</v>
      </c>
      <c r="E44" s="330">
        <v>298392.98501200002</v>
      </c>
      <c r="F44" s="331">
        <v>298523.70352899999</v>
      </c>
      <c r="G44" s="103" t="s">
        <v>34</v>
      </c>
      <c r="H44" s="104" t="s">
        <v>35</v>
      </c>
    </row>
    <row r="45" spans="2:10" ht="38.25" customHeight="1" thickBot="1">
      <c r="B45" s="750"/>
      <c r="C45" s="105" t="s">
        <v>65</v>
      </c>
      <c r="D45" s="106" t="s">
        <v>211</v>
      </c>
      <c r="E45" s="332">
        <v>-1890.336172</v>
      </c>
      <c r="F45" s="333">
        <v>-1986.005602</v>
      </c>
      <c r="G45" s="107" t="s">
        <v>212</v>
      </c>
      <c r="H45" s="82" t="s">
        <v>41</v>
      </c>
    </row>
    <row r="46" spans="2:10" s="37" customFormat="1" ht="38.25" customHeight="1">
      <c r="B46" s="748" t="s">
        <v>213</v>
      </c>
      <c r="C46" s="108" t="s">
        <v>70</v>
      </c>
      <c r="D46" s="71" t="s">
        <v>214</v>
      </c>
      <c r="E46" s="458">
        <f ca="1">+E8/E44</f>
        <v>0.1399054356164611</v>
      </c>
      <c r="F46" s="459">
        <f ca="1">+F8/F44</f>
        <v>0.13915821635572206</v>
      </c>
      <c r="G46" s="109" t="s">
        <v>40</v>
      </c>
      <c r="H46" s="110" t="s">
        <v>41</v>
      </c>
      <c r="I46" s="32"/>
    </row>
    <row r="47" spans="2:10" ht="38.25" customHeight="1">
      <c r="B47" s="749"/>
      <c r="C47" s="111" t="s">
        <v>71</v>
      </c>
      <c r="D47" s="76" t="s">
        <v>215</v>
      </c>
      <c r="E47" s="460">
        <f ca="1">+E39/E44</f>
        <v>0.15572643607265527</v>
      </c>
      <c r="F47" s="461">
        <f ca="1">+F39/F44</f>
        <v>0.15287743637940818</v>
      </c>
      <c r="G47" s="112" t="s">
        <v>45</v>
      </c>
      <c r="H47" s="113" t="s">
        <v>41</v>
      </c>
    </row>
    <row r="48" spans="2:10" ht="38.25" customHeight="1" thickBot="1">
      <c r="B48" s="750"/>
      <c r="C48" s="114" t="s">
        <v>216</v>
      </c>
      <c r="D48" s="115" t="s">
        <v>217</v>
      </c>
      <c r="E48" s="462">
        <f ca="1">+E7/E44</f>
        <v>0.17817708450103772</v>
      </c>
      <c r="F48" s="463">
        <f ca="1">+F7/F44</f>
        <v>0.17651804237006255</v>
      </c>
      <c r="G48" s="116" t="s">
        <v>49</v>
      </c>
      <c r="H48" s="117" t="s">
        <v>41</v>
      </c>
    </row>
    <row r="49" spans="2:9" s="37" customFormat="1" ht="38.25" customHeight="1" thickBot="1">
      <c r="B49" s="118" t="s">
        <v>218</v>
      </c>
      <c r="C49" s="119" t="s">
        <v>219</v>
      </c>
      <c r="D49" s="95" t="s">
        <v>220</v>
      </c>
      <c r="E49" s="464">
        <f ca="1">E8-E21-E30+MIN(E34+E21-E36-E38+MIN(E40+E36-E43,0),0)</f>
        <v>39208.385203000005</v>
      </c>
      <c r="F49" s="464">
        <f ca="1">F8-F21-F30+MIN(F34+F21-F36-F38+MIN(F40+F36-F43,0),0)</f>
        <v>38951.541773000012</v>
      </c>
      <c r="G49" s="96" t="s">
        <v>221</v>
      </c>
      <c r="H49" s="120" t="s">
        <v>41</v>
      </c>
      <c r="I49" s="32"/>
    </row>
    <row r="50" spans="2:9" s="37" customFormat="1" ht="38.25" customHeight="1" thickBot="1">
      <c r="B50" s="118" t="s">
        <v>222</v>
      </c>
      <c r="C50" s="119" t="s">
        <v>223</v>
      </c>
      <c r="D50" s="95" t="s">
        <v>224</v>
      </c>
      <c r="E50" s="465">
        <f ca="1">E49/(E44-E45)</f>
        <v>0.1305713052872986</v>
      </c>
      <c r="F50" s="466">
        <f ca="1">F49/(F44-F45)</f>
        <v>0.12961824722947646</v>
      </c>
      <c r="G50" s="121" t="s">
        <v>225</v>
      </c>
      <c r="H50" s="120" t="s">
        <v>41</v>
      </c>
      <c r="I50" s="32"/>
    </row>
    <row r="51" spans="2:9" s="37" customFormat="1" ht="38.25" customHeight="1" thickBot="1">
      <c r="B51" s="748" t="s">
        <v>226</v>
      </c>
      <c r="C51" s="119" t="s">
        <v>227</v>
      </c>
      <c r="D51" s="95" t="s">
        <v>228</v>
      </c>
      <c r="E51" s="467">
        <v>2538.4153500000002</v>
      </c>
      <c r="F51" s="467">
        <v>2590.4843500000002</v>
      </c>
      <c r="G51" s="96" t="s">
        <v>229</v>
      </c>
      <c r="H51" s="82" t="s">
        <v>41</v>
      </c>
      <c r="I51" s="32"/>
    </row>
    <row r="52" spans="2:9" ht="38.25" customHeight="1" thickBot="1">
      <c r="B52" s="749"/>
      <c r="C52" s="119" t="s">
        <v>227</v>
      </c>
      <c r="D52" s="95" t="s">
        <v>230</v>
      </c>
      <c r="E52" s="467">
        <v>0</v>
      </c>
      <c r="F52" s="467">
        <v>0</v>
      </c>
      <c r="G52" s="96" t="s">
        <v>231</v>
      </c>
      <c r="H52" s="82" t="s">
        <v>41</v>
      </c>
    </row>
    <row r="53" spans="2:9" ht="38.25" customHeight="1" thickBot="1">
      <c r="B53" s="749"/>
      <c r="C53" s="119" t="s">
        <v>227</v>
      </c>
      <c r="D53" s="95" t="s">
        <v>232</v>
      </c>
      <c r="E53" s="467">
        <v>-858.27578200000005</v>
      </c>
      <c r="F53" s="467">
        <v>-848.63823200000002</v>
      </c>
      <c r="G53" s="96" t="s">
        <v>233</v>
      </c>
      <c r="H53" s="82" t="s">
        <v>41</v>
      </c>
    </row>
    <row r="54" spans="2:9" ht="38.25" customHeight="1" thickBot="1">
      <c r="B54" s="750"/>
      <c r="C54" s="119" t="s">
        <v>227</v>
      </c>
      <c r="D54" s="95" t="s">
        <v>234</v>
      </c>
      <c r="E54" s="467">
        <v>-1890.336172</v>
      </c>
      <c r="F54" s="467">
        <v>-1986.005602</v>
      </c>
      <c r="G54" s="96" t="s">
        <v>235</v>
      </c>
      <c r="H54" s="82" t="s">
        <v>41</v>
      </c>
    </row>
    <row r="56" spans="2:9" ht="12.75">
      <c r="B56" s="122" t="s">
        <v>236</v>
      </c>
    </row>
    <row r="57" spans="2:9" ht="12.75">
      <c r="B57" s="123" t="s">
        <v>237</v>
      </c>
    </row>
    <row r="59" spans="2:9" ht="15.75" customHeight="1">
      <c r="B59" s="124"/>
      <c r="C59" s="124"/>
      <c r="D59" s="124"/>
      <c r="E59" s="124"/>
      <c r="F59" s="124"/>
      <c r="G59" s="124"/>
      <c r="H59" s="124"/>
    </row>
    <row r="60" spans="2:9" ht="15.75" customHeight="1">
      <c r="B60" s="124"/>
    </row>
    <row r="61" spans="2:9" ht="15.75" customHeight="1">
      <c r="B61" s="124"/>
    </row>
  </sheetData>
  <sheetProtection algorithmName="SHA-512" hashValue="nza990dwm/NNIcVrjyfQbSMGHiZhWKlMo7axaGBvBWexkXheiwFggg/3sp0ZiFhRdrccOU+bTr4JBEMInF0Mag==" saltValue="A6SFKFJOZI+7xmLas5fpqw==" spinCount="100000" sheet="1" objects="1" scenarios="1" formatCells="0" formatColumns="0" formatRows="0"/>
  <mergeCells count="7">
    <mergeCell ref="B51:B54"/>
    <mergeCell ref="D2:F2"/>
    <mergeCell ref="D3:F3"/>
    <mergeCell ref="D4:F4"/>
    <mergeCell ref="B7:B43"/>
    <mergeCell ref="B44:B45"/>
    <mergeCell ref="B46:B48"/>
  </mergeCells>
  <pageMargins left="0.70866141732283472" right="0.70866141732283472" top="0.74803149606299213" bottom="0.74803149606299213" header="0.31496062992125984" footer="0.31496062992125984"/>
  <pageSetup paperSize="9" scale="3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B1:F30"/>
  <sheetViews>
    <sheetView showGridLines="0" zoomScale="70" zoomScaleNormal="70" workbookViewId="0"/>
  </sheetViews>
  <sheetFormatPr defaultColWidth="32.85546875" defaultRowHeight="24" customHeight="1"/>
  <cols>
    <col min="1" max="1" width="3.42578125" style="2" customWidth="1"/>
    <col min="2" max="2" width="103.28515625" style="4" customWidth="1"/>
    <col min="3" max="3" width="29" style="4" customWidth="1"/>
    <col min="4" max="4" width="26.42578125" style="4" customWidth="1"/>
    <col min="5" max="5" width="93.5703125" style="2" customWidth="1"/>
    <col min="6" max="6" width="32.85546875" style="8"/>
    <col min="7" max="16384" width="32.85546875" style="2"/>
  </cols>
  <sheetData>
    <row r="1" spans="2:6" s="15" customFormat="1" ht="12.75" customHeight="1">
      <c r="C1" s="434">
        <v>201909</v>
      </c>
      <c r="D1" s="434">
        <v>201912</v>
      </c>
      <c r="F1" s="12"/>
    </row>
    <row r="2" spans="2:6" ht="35.25" customHeight="1">
      <c r="B2" s="741" t="s">
        <v>1</v>
      </c>
      <c r="C2" s="741"/>
      <c r="D2" s="741"/>
    </row>
    <row r="3" spans="2:6" ht="27" customHeight="1">
      <c r="B3" s="742" t="s">
        <v>238</v>
      </c>
      <c r="C3" s="742"/>
      <c r="D3" s="742"/>
    </row>
    <row r="4" spans="2:6" ht="27" customHeight="1">
      <c r="B4" s="751" t="str">
        <f ca="1">Cover!C5</f>
        <v>Intesa Sanpaolo S.p.A.</v>
      </c>
      <c r="C4" s="751"/>
      <c r="D4" s="751"/>
    </row>
    <row r="5" spans="2:6" ht="22.9" customHeight="1">
      <c r="B5" s="126"/>
    </row>
    <row r="6" spans="2:6" ht="9" customHeight="1" thickBot="1">
      <c r="B6" s="126"/>
    </row>
    <row r="7" spans="2:6" ht="38.25" customHeight="1" thickBot="1">
      <c r="B7" s="127"/>
      <c r="C7" s="752" t="s">
        <v>239</v>
      </c>
      <c r="D7" s="753"/>
    </row>
    <row r="8" spans="2:6" ht="38.25" customHeight="1" thickBot="1">
      <c r="B8" s="27" t="s">
        <v>11</v>
      </c>
      <c r="C8" s="128" t="s">
        <v>12</v>
      </c>
      <c r="D8" s="67" t="s">
        <v>13</v>
      </c>
      <c r="E8" s="129" t="s">
        <v>14</v>
      </c>
    </row>
    <row r="9" spans="2:6" ht="54.75" customHeight="1">
      <c r="B9" s="468" t="s">
        <v>240</v>
      </c>
      <c r="C9" s="469">
        <v>244134.150716</v>
      </c>
      <c r="D9" s="469">
        <v>242237.905509</v>
      </c>
      <c r="E9" s="470" t="s">
        <v>241</v>
      </c>
      <c r="F9" s="130"/>
    </row>
    <row r="10" spans="2:6" ht="42" customHeight="1">
      <c r="B10" s="471" t="s">
        <v>242</v>
      </c>
      <c r="C10" s="472">
        <v>78994.202670999992</v>
      </c>
      <c r="D10" s="472">
        <v>74910.75490900001</v>
      </c>
      <c r="E10" s="473" t="s">
        <v>243</v>
      </c>
      <c r="F10" s="130"/>
    </row>
    <row r="11" spans="2:6" ht="42" customHeight="1">
      <c r="B11" s="471" t="s">
        <v>244</v>
      </c>
      <c r="C11" s="472">
        <v>1007.9824830000001</v>
      </c>
      <c r="D11" s="472">
        <v>954.87375799999995</v>
      </c>
      <c r="E11" s="473" t="s">
        <v>245</v>
      </c>
      <c r="F11" s="130"/>
    </row>
    <row r="12" spans="2:6" ht="42" customHeight="1">
      <c r="B12" s="471" t="s">
        <v>246</v>
      </c>
      <c r="C12" s="472">
        <v>136147.052406</v>
      </c>
      <c r="D12" s="472">
        <v>135453.32054799999</v>
      </c>
      <c r="E12" s="473" t="s">
        <v>247</v>
      </c>
      <c r="F12" s="130"/>
    </row>
    <row r="13" spans="2:6" ht="42" customHeight="1">
      <c r="B13" s="471" t="s">
        <v>248</v>
      </c>
      <c r="C13" s="472">
        <v>27984.913156999999</v>
      </c>
      <c r="D13" s="472">
        <v>30918.956295</v>
      </c>
      <c r="E13" s="473" t="s">
        <v>249</v>
      </c>
      <c r="F13" s="130"/>
    </row>
    <row r="14" spans="2:6" ht="42" customHeight="1">
      <c r="B14" s="474" t="s">
        <v>250</v>
      </c>
      <c r="C14" s="475">
        <v>7155.472267000001</v>
      </c>
      <c r="D14" s="475">
        <v>6122.9340840000004</v>
      </c>
      <c r="E14" s="473" t="s">
        <v>251</v>
      </c>
      <c r="F14" s="130"/>
    </row>
    <row r="15" spans="2:6" ht="42" customHeight="1">
      <c r="B15" s="476" t="s">
        <v>252</v>
      </c>
      <c r="C15" s="472">
        <v>1202.3686259999999</v>
      </c>
      <c r="D15" s="472">
        <v>1012.683475</v>
      </c>
      <c r="E15" s="473" t="s">
        <v>253</v>
      </c>
      <c r="F15" s="130"/>
    </row>
    <row r="16" spans="2:6" ht="42" customHeight="1">
      <c r="B16" s="474" t="s">
        <v>254</v>
      </c>
      <c r="C16" s="472">
        <v>0</v>
      </c>
      <c r="D16" s="472">
        <v>0</v>
      </c>
      <c r="E16" s="473" t="s">
        <v>255</v>
      </c>
      <c r="F16" s="130"/>
    </row>
    <row r="17" spans="2:6" ht="60" customHeight="1">
      <c r="B17" s="474" t="s">
        <v>256</v>
      </c>
      <c r="C17" s="472">
        <v>6940.4300920000005</v>
      </c>
      <c r="D17" s="472">
        <v>9051.4384819999996</v>
      </c>
      <c r="E17" s="473" t="s">
        <v>257</v>
      </c>
      <c r="F17" s="130"/>
    </row>
    <row r="18" spans="2:6" ht="42" customHeight="1">
      <c r="B18" s="474" t="s">
        <v>258</v>
      </c>
      <c r="C18" s="472">
        <v>20494.862623000001</v>
      </c>
      <c r="D18" s="472">
        <v>18728.324197999998</v>
      </c>
      <c r="E18" s="473" t="s">
        <v>259</v>
      </c>
      <c r="F18" s="130"/>
    </row>
    <row r="19" spans="2:6" ht="42" customHeight="1">
      <c r="B19" s="471" t="s">
        <v>242</v>
      </c>
      <c r="C19" s="472">
        <v>1613.941435</v>
      </c>
      <c r="D19" s="472">
        <v>1675.2655890000001</v>
      </c>
      <c r="E19" s="473" t="s">
        <v>260</v>
      </c>
      <c r="F19" s="130"/>
    </row>
    <row r="20" spans="2:6" ht="42" customHeight="1">
      <c r="B20" s="471" t="s">
        <v>261</v>
      </c>
      <c r="C20" s="472">
        <v>18232.756324999998</v>
      </c>
      <c r="D20" s="472">
        <v>16362.688649</v>
      </c>
      <c r="E20" s="473" t="s">
        <v>262</v>
      </c>
      <c r="F20" s="130"/>
    </row>
    <row r="21" spans="2:6" ht="42" customHeight="1">
      <c r="B21" s="471" t="s">
        <v>263</v>
      </c>
      <c r="C21" s="472">
        <v>980.3507505</v>
      </c>
      <c r="D21" s="472">
        <v>993.49105800000007</v>
      </c>
      <c r="E21" s="473" t="s">
        <v>264</v>
      </c>
      <c r="F21" s="130"/>
    </row>
    <row r="22" spans="2:6" ht="42" customHeight="1">
      <c r="B22" s="474" t="s">
        <v>265</v>
      </c>
      <c r="C22" s="472">
        <v>0</v>
      </c>
      <c r="D22" s="472">
        <v>0</v>
      </c>
      <c r="E22" s="473" t="s">
        <v>266</v>
      </c>
      <c r="F22" s="130"/>
    </row>
    <row r="23" spans="2:6" ht="42" customHeight="1">
      <c r="B23" s="474" t="s">
        <v>267</v>
      </c>
      <c r="C23" s="472">
        <v>18344.522262999999</v>
      </c>
      <c r="D23" s="472">
        <v>21211.897262999999</v>
      </c>
      <c r="E23" s="473" t="s">
        <v>268</v>
      </c>
      <c r="F23" s="130"/>
    </row>
    <row r="24" spans="2:6" ht="42" customHeight="1">
      <c r="B24" s="471" t="s">
        <v>269</v>
      </c>
      <c r="C24" s="472">
        <v>495.84538800000001</v>
      </c>
      <c r="D24" s="472">
        <v>484.78044999999997</v>
      </c>
      <c r="E24" s="473" t="s">
        <v>270</v>
      </c>
      <c r="F24" s="130"/>
    </row>
    <row r="25" spans="2:6" ht="42" customHeight="1">
      <c r="B25" s="471" t="s">
        <v>271</v>
      </c>
      <c r="C25" s="472">
        <v>2005.898725</v>
      </c>
      <c r="D25" s="472">
        <v>2090.1962130000002</v>
      </c>
      <c r="E25" s="473" t="s">
        <v>272</v>
      </c>
      <c r="F25" s="130"/>
    </row>
    <row r="26" spans="2:6" ht="42" customHeight="1">
      <c r="B26" s="471" t="s">
        <v>273</v>
      </c>
      <c r="C26" s="472">
        <v>15842.77815</v>
      </c>
      <c r="D26" s="472">
        <v>18636.920600000001</v>
      </c>
      <c r="E26" s="473" t="s">
        <v>274</v>
      </c>
      <c r="F26" s="130"/>
    </row>
    <row r="27" spans="2:6" ht="42" customHeight="1">
      <c r="B27" s="474" t="s">
        <v>275</v>
      </c>
      <c r="C27" s="472">
        <v>121.17842300000007</v>
      </c>
      <c r="D27" s="472">
        <v>158.52051999999981</v>
      </c>
      <c r="E27" s="473" t="s">
        <v>276</v>
      </c>
      <c r="F27" s="130"/>
    </row>
    <row r="28" spans="2:6" ht="42" customHeight="1" thickBot="1">
      <c r="B28" s="477" t="s">
        <v>277</v>
      </c>
      <c r="C28" s="478">
        <f ca="1">+C9+C14+C15+C16+C17+C18+C22+C23++C27</f>
        <v>298392.98501</v>
      </c>
      <c r="D28" s="478">
        <f ca="1">+D9+D14+D15+D16+D17+D18+D22+D23++D27</f>
        <v>298523.70353100006</v>
      </c>
      <c r="E28" s="479"/>
      <c r="F28" s="130"/>
    </row>
    <row r="30" spans="2:6" ht="24" customHeight="1">
      <c r="E30" s="4"/>
    </row>
  </sheetData>
  <sheetProtection algorithmName="SHA-512" hashValue="innmf7YK2wW309Af/PAeaCwKTY79WoePKsShZexmsKDMupHJC7IIObdzJNr21ufAlP3BfJ2hoHC934Cr73Jqog==" saltValue="y3fwptBqaNX0bVtEc721Pg==" spinCount="100000" sheet="1" objects="1" scenarios="1" formatCells="0" formatColumns="0" formatRows="0"/>
  <mergeCells count="4">
    <mergeCell ref="B2:D2"/>
    <mergeCell ref="B3:D3"/>
    <mergeCell ref="B4:D4"/>
    <mergeCell ref="C7:D7"/>
  </mergeCells>
  <pageMargins left="0.70866141732283472" right="0.70866141732283472" top="0.74803149606299213" bottom="0.74803149606299213" header="0.31496062992125984" footer="0.31496062992125984"/>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D55"/>
  <sheetViews>
    <sheetView showGridLines="0" zoomScale="70" zoomScaleNormal="70" zoomScaleSheetLayoutView="100" workbookViewId="0"/>
  </sheetViews>
  <sheetFormatPr defaultColWidth="9.140625" defaultRowHeight="12.75"/>
  <cols>
    <col min="1" max="1" width="2.7109375" style="2" customWidth="1"/>
    <col min="2" max="2" width="128.28515625" style="2" customWidth="1"/>
    <col min="3" max="3" width="60.28515625" style="2" bestFit="1" customWidth="1"/>
    <col min="4" max="4" width="60.28515625" style="2" customWidth="1"/>
    <col min="5" max="16384" width="9.140625" style="2"/>
  </cols>
  <sheetData>
    <row r="1" spans="2:4" s="15" customFormat="1" ht="14.25">
      <c r="B1" s="131"/>
      <c r="C1" s="434">
        <v>201909</v>
      </c>
      <c r="D1" s="434">
        <v>201912</v>
      </c>
    </row>
    <row r="2" spans="2:4" ht="25.5">
      <c r="B2" s="741" t="s">
        <v>1</v>
      </c>
      <c r="C2" s="741"/>
      <c r="D2" s="741"/>
    </row>
    <row r="3" spans="2:4" ht="20.25" customHeight="1">
      <c r="B3" s="754" t="s">
        <v>278</v>
      </c>
      <c r="C3" s="754"/>
      <c r="D3" s="754"/>
    </row>
    <row r="4" spans="2:4" ht="18" customHeight="1">
      <c r="B4" s="755" t="str">
        <f ca="1">Cover!C5</f>
        <v>Intesa Sanpaolo S.p.A.</v>
      </c>
      <c r="C4" s="755"/>
      <c r="D4" s="755"/>
    </row>
    <row r="5" spans="2:4">
      <c r="B5" s="480"/>
      <c r="C5" s="481"/>
      <c r="D5" s="481"/>
    </row>
    <row r="6" spans="2:4" ht="13.5" thickBot="1">
      <c r="C6" s="482"/>
      <c r="D6" s="482"/>
    </row>
    <row r="7" spans="2:4" ht="12.75" customHeight="1">
      <c r="C7" s="756" t="s">
        <v>12</v>
      </c>
      <c r="D7" s="756" t="s">
        <v>13</v>
      </c>
    </row>
    <row r="8" spans="2:4" ht="27.75" customHeight="1" thickBot="1">
      <c r="B8" s="132" t="s">
        <v>279</v>
      </c>
      <c r="C8" s="757"/>
      <c r="D8" s="757"/>
    </row>
    <row r="9" spans="2:4" ht="18" customHeight="1">
      <c r="B9" s="483" t="s">
        <v>280</v>
      </c>
      <c r="C9" s="484">
        <v>7692.875462</v>
      </c>
      <c r="D9" s="484">
        <v>10154.929956</v>
      </c>
    </row>
    <row r="10" spans="2:4" ht="18" customHeight="1">
      <c r="B10" s="485" t="s">
        <v>281</v>
      </c>
      <c r="C10" s="484">
        <v>1079.742694</v>
      </c>
      <c r="D10" s="484">
        <v>1407.229411</v>
      </c>
    </row>
    <row r="11" spans="2:4" ht="18" customHeight="1">
      <c r="B11" s="485" t="s">
        <v>282</v>
      </c>
      <c r="C11" s="484">
        <v>6896.2107930000002</v>
      </c>
      <c r="D11" s="484">
        <v>9133.3577399999995</v>
      </c>
    </row>
    <row r="12" spans="2:4" ht="18" customHeight="1">
      <c r="B12" s="486" t="s">
        <v>283</v>
      </c>
      <c r="C12" s="484">
        <v>2477.8894599999999</v>
      </c>
      <c r="D12" s="484">
        <v>3205.6766029999999</v>
      </c>
    </row>
    <row r="13" spans="2:4" ht="18" customHeight="1">
      <c r="B13" s="485" t="s">
        <v>284</v>
      </c>
      <c r="C13" s="484">
        <v>808.40760399999999</v>
      </c>
      <c r="D13" s="484">
        <v>1051.3254010000001</v>
      </c>
    </row>
    <row r="14" spans="2:4" ht="18" customHeight="1">
      <c r="B14" s="485" t="s">
        <v>285</v>
      </c>
      <c r="C14" s="484">
        <v>1595.7758610000001</v>
      </c>
      <c r="D14" s="484">
        <v>2057.0672399999999</v>
      </c>
    </row>
    <row r="15" spans="2:4" ht="18" customHeight="1">
      <c r="B15" s="487" t="s">
        <v>286</v>
      </c>
      <c r="C15" s="484">
        <v>0</v>
      </c>
      <c r="D15" s="484">
        <v>0</v>
      </c>
    </row>
    <row r="16" spans="2:4" ht="18" customHeight="1">
      <c r="B16" s="486" t="s">
        <v>287</v>
      </c>
      <c r="C16" s="484">
        <v>107.372918</v>
      </c>
      <c r="D16" s="484">
        <v>116.630741</v>
      </c>
    </row>
    <row r="17" spans="2:4" ht="18" customHeight="1">
      <c r="B17" s="486" t="s">
        <v>288</v>
      </c>
      <c r="C17" s="484">
        <v>5766.0099900000005</v>
      </c>
      <c r="D17" s="484">
        <v>7863.1874079999998</v>
      </c>
    </row>
    <row r="18" spans="2:4" ht="33.75" customHeight="1">
      <c r="B18" s="486" t="s">
        <v>289</v>
      </c>
      <c r="C18" s="488">
        <v>1136.458255</v>
      </c>
      <c r="D18" s="488">
        <v>1479.0968930000001</v>
      </c>
    </row>
    <row r="19" spans="2:4" ht="18" customHeight="1">
      <c r="B19" s="486" t="s">
        <v>290</v>
      </c>
      <c r="C19" s="484">
        <v>261.31715200000002</v>
      </c>
      <c r="D19" s="484">
        <v>388.33755200000002</v>
      </c>
    </row>
    <row r="20" spans="2:4" ht="18" customHeight="1">
      <c r="B20" s="486" t="s">
        <v>291</v>
      </c>
      <c r="C20" s="484">
        <v>51.822990999999988</v>
      </c>
      <c r="D20" s="484">
        <v>119.16205800000002</v>
      </c>
    </row>
    <row r="21" spans="2:4" ht="18" customHeight="1">
      <c r="B21" s="486" t="s">
        <v>292</v>
      </c>
      <c r="C21" s="489">
        <v>-64.297231999999994</v>
      </c>
      <c r="D21" s="489">
        <v>-50.039200000000001</v>
      </c>
    </row>
    <row r="22" spans="2:4" ht="18" customHeight="1">
      <c r="B22" s="486" t="s">
        <v>293</v>
      </c>
      <c r="C22" s="489">
        <v>187.382001</v>
      </c>
      <c r="D22" s="489">
        <v>135.99948000000001</v>
      </c>
    </row>
    <row r="23" spans="2:4" ht="18" customHeight="1" thickBot="1">
      <c r="B23" s="490" t="s">
        <v>294</v>
      </c>
      <c r="C23" s="491">
        <v>565.51971400000002</v>
      </c>
      <c r="D23" s="491">
        <v>676.22831300000007</v>
      </c>
    </row>
    <row r="24" spans="2:4" ht="18" customHeight="1" thickBot="1">
      <c r="B24" s="492" t="s">
        <v>295</v>
      </c>
      <c r="C24" s="493">
        <v>13226.571791</v>
      </c>
      <c r="D24" s="493">
        <v>17677.856597999998</v>
      </c>
    </row>
    <row r="25" spans="2:4" ht="18" customHeight="1">
      <c r="B25" s="494" t="s">
        <v>296</v>
      </c>
      <c r="C25" s="495">
        <v>7008.362717</v>
      </c>
      <c r="D25" s="495">
        <v>9465.3834360000001</v>
      </c>
    </row>
    <row r="26" spans="2:4" ht="18" customHeight="1">
      <c r="B26" s="486" t="s">
        <v>297</v>
      </c>
      <c r="C26" s="489">
        <v>817.54996100000005</v>
      </c>
      <c r="D26" s="489">
        <v>1122.717934</v>
      </c>
    </row>
    <row r="27" spans="2:4" ht="18" customHeight="1">
      <c r="B27" s="486" t="s">
        <v>298</v>
      </c>
      <c r="C27" s="489">
        <v>-8.3530460000000009</v>
      </c>
      <c r="D27" s="489">
        <v>-5.9004130000000004</v>
      </c>
    </row>
    <row r="28" spans="2:4" ht="18" customHeight="1">
      <c r="B28" s="486" t="s">
        <v>299</v>
      </c>
      <c r="C28" s="484">
        <v>-19.833227000000001</v>
      </c>
      <c r="D28" s="484">
        <v>75.725738000000007</v>
      </c>
    </row>
    <row r="29" spans="2:4" ht="18" customHeight="1">
      <c r="B29" s="485" t="s">
        <v>300</v>
      </c>
      <c r="C29" s="489">
        <v>-68.447762999999995</v>
      </c>
      <c r="D29" s="489">
        <v>-25.578628999999999</v>
      </c>
    </row>
    <row r="30" spans="2:4" ht="18" customHeight="1">
      <c r="B30" s="485" t="s">
        <v>301</v>
      </c>
      <c r="C30" s="489">
        <v>48.614536000000001</v>
      </c>
      <c r="D30" s="489">
        <v>101.304367</v>
      </c>
    </row>
    <row r="31" spans="2:4" ht="18" customHeight="1">
      <c r="B31" s="496" t="s">
        <v>302</v>
      </c>
      <c r="C31" s="497"/>
      <c r="D31" s="489">
        <v>63.376642000000004</v>
      </c>
    </row>
    <row r="32" spans="2:4" ht="18" customHeight="1">
      <c r="B32" s="496" t="s">
        <v>303</v>
      </c>
      <c r="C32" s="497"/>
      <c r="D32" s="489">
        <v>0</v>
      </c>
    </row>
    <row r="33" spans="2:4" ht="18" customHeight="1">
      <c r="B33" s="498" t="s">
        <v>304</v>
      </c>
      <c r="C33" s="489">
        <v>0</v>
      </c>
      <c r="D33" s="489">
        <v>0</v>
      </c>
    </row>
    <row r="34" spans="2:4" ht="18" customHeight="1">
      <c r="B34" s="499" t="s">
        <v>305</v>
      </c>
      <c r="C34" s="489">
        <v>1479.895857</v>
      </c>
      <c r="D34" s="489">
        <v>2203.1235430000002</v>
      </c>
    </row>
    <row r="35" spans="2:4" ht="18" customHeight="1">
      <c r="B35" s="485" t="s">
        <v>306</v>
      </c>
      <c r="C35" s="488">
        <v>7.2852309999999996</v>
      </c>
      <c r="D35" s="488">
        <v>25.486892000000001</v>
      </c>
    </row>
    <row r="36" spans="2:4" ht="18" customHeight="1">
      <c r="B36" s="485" t="s">
        <v>307</v>
      </c>
      <c r="C36" s="488">
        <v>1472.6106259999999</v>
      </c>
      <c r="D36" s="488">
        <v>2177.6366509999998</v>
      </c>
    </row>
    <row r="37" spans="2:4" ht="18" customHeight="1">
      <c r="B37" s="499" t="s">
        <v>308</v>
      </c>
      <c r="C37" s="500">
        <v>4.0491840000000003</v>
      </c>
      <c r="D37" s="500">
        <v>21.272385</v>
      </c>
    </row>
    <row r="38" spans="2:4" ht="18" customHeight="1">
      <c r="B38" s="485" t="s">
        <v>309</v>
      </c>
      <c r="C38" s="489">
        <v>0</v>
      </c>
      <c r="D38" s="489">
        <v>0</v>
      </c>
    </row>
    <row r="39" spans="2:4" ht="18" customHeight="1">
      <c r="B39" s="499" t="s">
        <v>310</v>
      </c>
      <c r="C39" s="489">
        <v>0</v>
      </c>
      <c r="D39" s="489">
        <v>0</v>
      </c>
    </row>
    <row r="40" spans="2:4" ht="18" customHeight="1">
      <c r="B40" s="499" t="s">
        <v>311</v>
      </c>
      <c r="C40" s="489">
        <v>523.15018349900004</v>
      </c>
      <c r="D40" s="489">
        <v>716.6346627050001</v>
      </c>
    </row>
    <row r="41" spans="2:4" ht="18" customHeight="1">
      <c r="B41" s="499" t="s">
        <v>312</v>
      </c>
      <c r="C41" s="489">
        <v>0</v>
      </c>
      <c r="D41" s="489">
        <v>0</v>
      </c>
    </row>
    <row r="42" spans="2:4" ht="18" customHeight="1">
      <c r="B42" s="499" t="s">
        <v>313</v>
      </c>
      <c r="C42" s="489">
        <v>4451.344436499</v>
      </c>
      <c r="D42" s="489">
        <v>5500.3678117050003</v>
      </c>
    </row>
    <row r="43" spans="2:4" ht="18" customHeight="1">
      <c r="B43" s="499" t="s">
        <v>314</v>
      </c>
      <c r="C43" s="489">
        <v>3334.2220434989999</v>
      </c>
      <c r="D43" s="489">
        <v>4160.1644047049995</v>
      </c>
    </row>
    <row r="44" spans="2:4" ht="18" customHeight="1" thickBot="1">
      <c r="B44" s="501" t="s">
        <v>315</v>
      </c>
      <c r="C44" s="491">
        <v>-0.15535399999999999</v>
      </c>
      <c r="D44" s="491">
        <v>63.667141999999998</v>
      </c>
    </row>
    <row r="45" spans="2:4" ht="18" customHeight="1" thickBot="1">
      <c r="B45" s="502" t="s">
        <v>316</v>
      </c>
      <c r="C45" s="503">
        <v>3334.0666894989999</v>
      </c>
      <c r="D45" s="503">
        <v>4223.8315467049997</v>
      </c>
    </row>
    <row r="46" spans="2:4" ht="18" customHeight="1" thickBot="1">
      <c r="B46" s="504" t="s">
        <v>317</v>
      </c>
      <c r="C46" s="505">
        <v>3310.325243499</v>
      </c>
      <c r="D46" s="505">
        <v>4182.4116027049995</v>
      </c>
    </row>
    <row r="47" spans="2:4" ht="13.5" customHeight="1">
      <c r="B47" s="506" t="s">
        <v>318</v>
      </c>
    </row>
    <row r="48" spans="2:4" ht="14.25">
      <c r="B48" s="2" t="s">
        <v>319</v>
      </c>
    </row>
    <row r="49" spans="2:4">
      <c r="B49" s="187"/>
    </row>
    <row r="50" spans="2:4" ht="12.75" customHeight="1">
      <c r="B50" s="507"/>
      <c r="C50" s="508"/>
      <c r="D50" s="508"/>
    </row>
    <row r="51" spans="2:4" ht="12.75" customHeight="1">
      <c r="B51" s="507"/>
      <c r="C51" s="508"/>
      <c r="D51" s="508"/>
    </row>
    <row r="52" spans="2:4" ht="12.75" customHeight="1">
      <c r="B52" s="507"/>
      <c r="C52" s="508"/>
      <c r="D52" s="508"/>
    </row>
    <row r="53" spans="2:4" ht="12.75" customHeight="1">
      <c r="B53" s="507"/>
      <c r="C53" s="508"/>
      <c r="D53" s="508"/>
    </row>
    <row r="54" spans="2:4" ht="12.75" customHeight="1">
      <c r="B54" s="508"/>
      <c r="C54" s="508"/>
      <c r="D54" s="508"/>
    </row>
    <row r="55" spans="2:4" ht="12.75" customHeight="1">
      <c r="B55" s="508"/>
      <c r="C55" s="508"/>
      <c r="D55" s="508"/>
    </row>
  </sheetData>
  <sheetProtection algorithmName="SHA-512" hashValue="CNgKhWBBxU3/KNUngB0SAmKP82x2kZTSuiyXe2jrsiBtfgA7sJTsdD5N4vUg/DmvenOKAWTjZAZQwUQXR7Imow==" saltValue="nTCbDrpaKTOPYnH+6MUfJA==" spinCount="100000" sheet="1" objects="1" scenarios="1" formatCells="0" formatColumns="0" formatRows="0"/>
  <mergeCells count="5">
    <mergeCell ref="B2:D2"/>
    <mergeCell ref="B3:D3"/>
    <mergeCell ref="B4:D4"/>
    <mergeCell ref="C7:C8"/>
    <mergeCell ref="D7:D8"/>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T64"/>
  <sheetViews>
    <sheetView showGridLines="0" zoomScale="80" zoomScaleNormal="80" zoomScaleSheetLayoutView="55" workbookViewId="0"/>
  </sheetViews>
  <sheetFormatPr defaultColWidth="0" defaultRowHeight="0" customHeight="1" zeroHeight="1"/>
  <cols>
    <col min="1" max="2" width="6.28515625" style="511" customWidth="1"/>
    <col min="3" max="4" width="27.28515625" style="511" customWidth="1"/>
    <col min="5" max="5" width="29.28515625" style="564" customWidth="1"/>
    <col min="6" max="20" width="15" style="511" customWidth="1"/>
    <col min="21" max="28" width="13.7109375" style="511" customWidth="1"/>
    <col min="29" max="29" width="17.7109375" style="511" customWidth="1"/>
    <col min="30" max="30" width="11.5703125" style="511" customWidth="1"/>
    <col min="31" max="252" width="8.85546875" style="511" customWidth="1"/>
    <col min="253" max="254" width="6.28515625" style="511" customWidth="1"/>
    <col min="255" max="256" width="27.28515625" style="511" customWidth="1"/>
    <col min="257" max="270" width="18.7109375" style="511" customWidth="1"/>
    <col min="271" max="271" width="19.7109375" style="511" customWidth="1"/>
    <col min="272" max="508" width="0" style="511" hidden="1"/>
    <col min="509" max="510" width="6.28515625" style="511" customWidth="1"/>
    <col min="511" max="512" width="27.28515625" style="511" customWidth="1"/>
    <col min="513" max="526" width="18.7109375" style="511" customWidth="1"/>
    <col min="527" max="527" width="19.7109375" style="511" customWidth="1"/>
    <col min="528" max="764" width="0" style="511" hidden="1"/>
    <col min="765" max="766" width="6.28515625" style="511" customWidth="1"/>
    <col min="767" max="768" width="27.28515625" style="511" customWidth="1"/>
    <col min="769" max="782" width="18.7109375" style="511" customWidth="1"/>
    <col min="783" max="783" width="19.7109375" style="511" customWidth="1"/>
    <col min="784" max="1020" width="0" style="511" hidden="1"/>
    <col min="1021" max="1022" width="6.28515625" style="511" customWidth="1"/>
    <col min="1023" max="1024" width="27.28515625" style="511" customWidth="1"/>
    <col min="1025" max="1038" width="18.7109375" style="511" customWidth="1"/>
    <col min="1039" max="1039" width="19.7109375" style="511" customWidth="1"/>
    <col min="1040" max="1276" width="0" style="511" hidden="1"/>
    <col min="1277" max="1278" width="6.28515625" style="511" customWidth="1"/>
    <col min="1279" max="1280" width="27.28515625" style="511" customWidth="1"/>
    <col min="1281" max="1294" width="18.7109375" style="511" customWidth="1"/>
    <col min="1295" max="1295" width="19.7109375" style="511" customWidth="1"/>
    <col min="1296" max="1532" width="0" style="511" hidden="1"/>
    <col min="1533" max="1534" width="6.28515625" style="511" customWidth="1"/>
    <col min="1535" max="1536" width="27.28515625" style="511" customWidth="1"/>
    <col min="1537" max="1550" width="18.7109375" style="511" customWidth="1"/>
    <col min="1551" max="1551" width="19.7109375" style="511" customWidth="1"/>
    <col min="1552" max="1788" width="0" style="511" hidden="1"/>
    <col min="1789" max="1790" width="6.28515625" style="511" customWidth="1"/>
    <col min="1791" max="1792" width="27.28515625" style="511" customWidth="1"/>
    <col min="1793" max="1806" width="18.7109375" style="511" customWidth="1"/>
    <col min="1807" max="1807" width="19.7109375" style="511" customWidth="1"/>
    <col min="1808" max="2044" width="0" style="511" hidden="1"/>
    <col min="2045" max="2046" width="6.28515625" style="511" customWidth="1"/>
    <col min="2047" max="2048" width="27.28515625" style="511" customWidth="1"/>
    <col min="2049" max="2062" width="18.7109375" style="511" customWidth="1"/>
    <col min="2063" max="2063" width="19.7109375" style="511" customWidth="1"/>
    <col min="2064" max="2300" width="0" style="511" hidden="1"/>
    <col min="2301" max="2302" width="6.28515625" style="511" customWidth="1"/>
    <col min="2303" max="2304" width="27.28515625" style="511" customWidth="1"/>
    <col min="2305" max="2318" width="18.7109375" style="511" customWidth="1"/>
    <col min="2319" max="2319" width="19.7109375" style="511" customWidth="1"/>
    <col min="2320" max="2556" width="0" style="511" hidden="1"/>
    <col min="2557" max="2558" width="6.28515625" style="511" customWidth="1"/>
    <col min="2559" max="2560" width="27.28515625" style="511" customWidth="1"/>
    <col min="2561" max="2574" width="18.7109375" style="511" customWidth="1"/>
    <col min="2575" max="2575" width="19.7109375" style="511" customWidth="1"/>
    <col min="2576" max="2812" width="0" style="511" hidden="1"/>
    <col min="2813" max="2814" width="6.28515625" style="511" customWidth="1"/>
    <col min="2815" max="2816" width="27.28515625" style="511" customWidth="1"/>
    <col min="2817" max="2830" width="18.7109375" style="511" customWidth="1"/>
    <col min="2831" max="2831" width="19.7109375" style="511" customWidth="1"/>
    <col min="2832" max="3068" width="0" style="511" hidden="1"/>
    <col min="3069" max="3070" width="6.28515625" style="511" customWidth="1"/>
    <col min="3071" max="3072" width="27.28515625" style="511" customWidth="1"/>
    <col min="3073" max="3086" width="18.7109375" style="511" customWidth="1"/>
    <col min="3087" max="3087" width="19.7109375" style="511" customWidth="1"/>
    <col min="3088" max="3324" width="0" style="511" hidden="1"/>
    <col min="3325" max="3326" width="6.28515625" style="511" customWidth="1"/>
    <col min="3327" max="3328" width="27.28515625" style="511" customWidth="1"/>
    <col min="3329" max="3342" width="18.7109375" style="511" customWidth="1"/>
    <col min="3343" max="3343" width="19.7109375" style="511" customWidth="1"/>
    <col min="3344" max="3580" width="0" style="511" hidden="1"/>
    <col min="3581" max="3582" width="6.28515625" style="511" customWidth="1"/>
    <col min="3583" max="3584" width="27.28515625" style="511" customWidth="1"/>
    <col min="3585" max="3598" width="18.7109375" style="511" customWidth="1"/>
    <col min="3599" max="3599" width="19.7109375" style="511" customWidth="1"/>
    <col min="3600" max="3836" width="0" style="511" hidden="1"/>
    <col min="3837" max="3838" width="6.28515625" style="511" customWidth="1"/>
    <col min="3839" max="3840" width="27.28515625" style="511" customWidth="1"/>
    <col min="3841" max="3854" width="18.7109375" style="511" customWidth="1"/>
    <col min="3855" max="3855" width="19.7109375" style="511" customWidth="1"/>
    <col min="3856" max="4092" width="0" style="511" hidden="1"/>
    <col min="4093" max="4094" width="6.28515625" style="511" customWidth="1"/>
    <col min="4095" max="4096" width="27.28515625" style="511" customWidth="1"/>
    <col min="4097" max="4110" width="18.7109375" style="511" customWidth="1"/>
    <col min="4111" max="4111" width="19.7109375" style="511" customWidth="1"/>
    <col min="4112" max="4348" width="0" style="511" hidden="1"/>
    <col min="4349" max="4350" width="6.28515625" style="511" customWidth="1"/>
    <col min="4351" max="4352" width="27.28515625" style="511" customWidth="1"/>
    <col min="4353" max="4366" width="18.7109375" style="511" customWidth="1"/>
    <col min="4367" max="4367" width="19.7109375" style="511" customWidth="1"/>
    <col min="4368" max="4604" width="0" style="511" hidden="1"/>
    <col min="4605" max="4606" width="6.28515625" style="511" customWidth="1"/>
    <col min="4607" max="4608" width="27.28515625" style="511" customWidth="1"/>
    <col min="4609" max="4622" width="18.7109375" style="511" customWidth="1"/>
    <col min="4623" max="4623" width="19.7109375" style="511" customWidth="1"/>
    <col min="4624" max="4860" width="0" style="511" hidden="1"/>
    <col min="4861" max="4862" width="6.28515625" style="511" customWidth="1"/>
    <col min="4863" max="4864" width="27.28515625" style="511" customWidth="1"/>
    <col min="4865" max="4878" width="18.7109375" style="511" customWidth="1"/>
    <col min="4879" max="4879" width="19.7109375" style="511" customWidth="1"/>
    <col min="4880" max="5116" width="0" style="511" hidden="1"/>
    <col min="5117" max="5118" width="6.28515625" style="511" customWidth="1"/>
    <col min="5119" max="5120" width="27.28515625" style="511" customWidth="1"/>
    <col min="5121" max="5134" width="18.7109375" style="511" customWidth="1"/>
    <col min="5135" max="5135" width="19.7109375" style="511" customWidth="1"/>
    <col min="5136" max="5372" width="0" style="511" hidden="1"/>
    <col min="5373" max="5374" width="6.28515625" style="511" customWidth="1"/>
    <col min="5375" max="5376" width="27.28515625" style="511" customWidth="1"/>
    <col min="5377" max="5390" width="18.7109375" style="511" customWidth="1"/>
    <col min="5391" max="5391" width="19.7109375" style="511" customWidth="1"/>
    <col min="5392" max="5628" width="0" style="511" hidden="1"/>
    <col min="5629" max="5630" width="6.28515625" style="511" customWidth="1"/>
    <col min="5631" max="5632" width="27.28515625" style="511" customWidth="1"/>
    <col min="5633" max="5646" width="18.7109375" style="511" customWidth="1"/>
    <col min="5647" max="5647" width="19.7109375" style="511" customWidth="1"/>
    <col min="5648" max="5884" width="0" style="511" hidden="1"/>
    <col min="5885" max="5886" width="6.28515625" style="511" customWidth="1"/>
    <col min="5887" max="5888" width="27.28515625" style="511" customWidth="1"/>
    <col min="5889" max="5902" width="18.7109375" style="511" customWidth="1"/>
    <col min="5903" max="5903" width="19.7109375" style="511" customWidth="1"/>
    <col min="5904" max="6140" width="0" style="511" hidden="1"/>
    <col min="6141" max="6142" width="6.28515625" style="511" customWidth="1"/>
    <col min="6143" max="6144" width="27.28515625" style="511" customWidth="1"/>
    <col min="6145" max="6158" width="18.7109375" style="511" customWidth="1"/>
    <col min="6159" max="6159" width="19.7109375" style="511" customWidth="1"/>
    <col min="6160" max="6396" width="0" style="511" hidden="1"/>
    <col min="6397" max="6398" width="6.28515625" style="511" customWidth="1"/>
    <col min="6399" max="6400" width="27.28515625" style="511" customWidth="1"/>
    <col min="6401" max="6414" width="18.7109375" style="511" customWidth="1"/>
    <col min="6415" max="6415" width="19.7109375" style="511" customWidth="1"/>
    <col min="6416" max="6652" width="0" style="511" hidden="1"/>
    <col min="6653" max="6654" width="6.28515625" style="511" customWidth="1"/>
    <col min="6655" max="6656" width="27.28515625" style="511" customWidth="1"/>
    <col min="6657" max="6670" width="18.7109375" style="511" customWidth="1"/>
    <col min="6671" max="6671" width="19.7109375" style="511" customWidth="1"/>
    <col min="6672" max="6908" width="0" style="511" hidden="1"/>
    <col min="6909" max="6910" width="6.28515625" style="511" customWidth="1"/>
    <col min="6911" max="6912" width="27.28515625" style="511" customWidth="1"/>
    <col min="6913" max="6926" width="18.7109375" style="511" customWidth="1"/>
    <col min="6927" max="6927" width="19.7109375" style="511" customWidth="1"/>
    <col min="6928" max="7164" width="0" style="511" hidden="1"/>
    <col min="7165" max="7166" width="6.28515625" style="511" customWidth="1"/>
    <col min="7167" max="7168" width="27.28515625" style="511" customWidth="1"/>
    <col min="7169" max="7182" width="18.7109375" style="511" customWidth="1"/>
    <col min="7183" max="7183" width="19.7109375" style="511" customWidth="1"/>
    <col min="7184" max="7420" width="0" style="511" hidden="1"/>
    <col min="7421" max="7422" width="6.28515625" style="511" customWidth="1"/>
    <col min="7423" max="7424" width="27.28515625" style="511" customWidth="1"/>
    <col min="7425" max="7438" width="18.7109375" style="511" customWidth="1"/>
    <col min="7439" max="7439" width="19.7109375" style="511" customWidth="1"/>
    <col min="7440" max="7676" width="0" style="511" hidden="1"/>
    <col min="7677" max="7678" width="6.28515625" style="511" customWidth="1"/>
    <col min="7679" max="7680" width="27.28515625" style="511" customWidth="1"/>
    <col min="7681" max="7694" width="18.7109375" style="511" customWidth="1"/>
    <col min="7695" max="7695" width="19.7109375" style="511" customWidth="1"/>
    <col min="7696" max="7932" width="0" style="511" hidden="1"/>
    <col min="7933" max="7934" width="6.28515625" style="511" customWidth="1"/>
    <col min="7935" max="7936" width="27.28515625" style="511" customWidth="1"/>
    <col min="7937" max="7950" width="18.7109375" style="511" customWidth="1"/>
    <col min="7951" max="7951" width="19.7109375" style="511" customWidth="1"/>
    <col min="7952" max="8188" width="0" style="511" hidden="1"/>
    <col min="8189" max="8190" width="6.28515625" style="511" customWidth="1"/>
    <col min="8191" max="8192" width="27.28515625" style="511" customWidth="1"/>
    <col min="8193" max="8206" width="18.7109375" style="511" customWidth="1"/>
    <col min="8207" max="8207" width="19.7109375" style="511" customWidth="1"/>
    <col min="8208" max="8444" width="0" style="511" hidden="1"/>
    <col min="8445" max="8446" width="6.28515625" style="511" customWidth="1"/>
    <col min="8447" max="8448" width="27.28515625" style="511" customWidth="1"/>
    <col min="8449" max="8462" width="18.7109375" style="511" customWidth="1"/>
    <col min="8463" max="8463" width="19.7109375" style="511" customWidth="1"/>
    <col min="8464" max="8700" width="0" style="511" hidden="1"/>
    <col min="8701" max="8702" width="6.28515625" style="511" customWidth="1"/>
    <col min="8703" max="8704" width="27.28515625" style="511" customWidth="1"/>
    <col min="8705" max="8718" width="18.7109375" style="511" customWidth="1"/>
    <col min="8719" max="8719" width="19.7109375" style="511" customWidth="1"/>
    <col min="8720" max="8956" width="0" style="511" hidden="1"/>
    <col min="8957" max="8958" width="6.28515625" style="511" customWidth="1"/>
    <col min="8959" max="8960" width="27.28515625" style="511" customWidth="1"/>
    <col min="8961" max="8974" width="18.7109375" style="511" customWidth="1"/>
    <col min="8975" max="8975" width="19.7109375" style="511" customWidth="1"/>
    <col min="8976" max="9212" width="0" style="511" hidden="1"/>
    <col min="9213" max="9214" width="6.28515625" style="511" customWidth="1"/>
    <col min="9215" max="9216" width="27.28515625" style="511" customWidth="1"/>
    <col min="9217" max="9230" width="18.7109375" style="511" customWidth="1"/>
    <col min="9231" max="9231" width="19.7109375" style="511" customWidth="1"/>
    <col min="9232" max="9468" width="0" style="511" hidden="1"/>
    <col min="9469" max="9470" width="6.28515625" style="511" customWidth="1"/>
    <col min="9471" max="9472" width="27.28515625" style="511" customWidth="1"/>
    <col min="9473" max="9486" width="18.7109375" style="511" customWidth="1"/>
    <col min="9487" max="9487" width="19.7109375" style="511" customWidth="1"/>
    <col min="9488" max="9724" width="0" style="511" hidden="1"/>
    <col min="9725" max="9726" width="6.28515625" style="511" customWidth="1"/>
    <col min="9727" max="9728" width="27.28515625" style="511" customWidth="1"/>
    <col min="9729" max="9742" width="18.7109375" style="511" customWidth="1"/>
    <col min="9743" max="9743" width="19.7109375" style="511" customWidth="1"/>
    <col min="9744" max="9980" width="0" style="511" hidden="1"/>
    <col min="9981" max="9982" width="6.28515625" style="511" customWidth="1"/>
    <col min="9983" max="9984" width="27.28515625" style="511" customWidth="1"/>
    <col min="9985" max="9998" width="18.7109375" style="511" customWidth="1"/>
    <col min="9999" max="9999" width="19.7109375" style="511" customWidth="1"/>
    <col min="10000" max="10236" width="0" style="511" hidden="1"/>
    <col min="10237" max="10238" width="6.28515625" style="511" customWidth="1"/>
    <col min="10239" max="10240" width="27.28515625" style="511" customWidth="1"/>
    <col min="10241" max="10254" width="18.7109375" style="511" customWidth="1"/>
    <col min="10255" max="10255" width="19.7109375" style="511" customWidth="1"/>
    <col min="10256" max="10492" width="0" style="511" hidden="1"/>
    <col min="10493" max="10494" width="6.28515625" style="511" customWidth="1"/>
    <col min="10495" max="10496" width="27.28515625" style="511" customWidth="1"/>
    <col min="10497" max="10510" width="18.7109375" style="511" customWidth="1"/>
    <col min="10511" max="10511" width="19.7109375" style="511" customWidth="1"/>
    <col min="10512" max="10748" width="0" style="511" hidden="1"/>
    <col min="10749" max="10750" width="6.28515625" style="511" customWidth="1"/>
    <col min="10751" max="10752" width="27.28515625" style="511" customWidth="1"/>
    <col min="10753" max="10766" width="18.7109375" style="511" customWidth="1"/>
    <col min="10767" max="10767" width="19.7109375" style="511" customWidth="1"/>
    <col min="10768" max="11004" width="0" style="511" hidden="1"/>
    <col min="11005" max="11006" width="6.28515625" style="511" customWidth="1"/>
    <col min="11007" max="11008" width="27.28515625" style="511" customWidth="1"/>
    <col min="11009" max="11022" width="18.7109375" style="511" customWidth="1"/>
    <col min="11023" max="11023" width="19.7109375" style="511" customWidth="1"/>
    <col min="11024" max="11260" width="0" style="511" hidden="1"/>
    <col min="11261" max="11262" width="6.28515625" style="511" customWidth="1"/>
    <col min="11263" max="11264" width="27.28515625" style="511" customWidth="1"/>
    <col min="11265" max="11278" width="18.7109375" style="511" customWidth="1"/>
    <col min="11279" max="11279" width="19.7109375" style="511" customWidth="1"/>
    <col min="11280" max="11516" width="0" style="511" hidden="1"/>
    <col min="11517" max="11518" width="6.28515625" style="511" customWidth="1"/>
    <col min="11519" max="11520" width="27.28515625" style="511" customWidth="1"/>
    <col min="11521" max="11534" width="18.7109375" style="511" customWidth="1"/>
    <col min="11535" max="11535" width="19.7109375" style="511" customWidth="1"/>
    <col min="11536" max="11772" width="0" style="511" hidden="1"/>
    <col min="11773" max="11774" width="6.28515625" style="511" customWidth="1"/>
    <col min="11775" max="11776" width="27.28515625" style="511" customWidth="1"/>
    <col min="11777" max="11790" width="18.7109375" style="511" customWidth="1"/>
    <col min="11791" max="11791" width="19.7109375" style="511" customWidth="1"/>
    <col min="11792" max="12028" width="0" style="511" hidden="1"/>
    <col min="12029" max="12030" width="6.28515625" style="511" customWidth="1"/>
    <col min="12031" max="12032" width="27.28515625" style="511" customWidth="1"/>
    <col min="12033" max="12046" width="18.7109375" style="511" customWidth="1"/>
    <col min="12047" max="12047" width="19.7109375" style="511" customWidth="1"/>
    <col min="12048" max="12284" width="0" style="511" hidden="1"/>
    <col min="12285" max="12286" width="6.28515625" style="511" customWidth="1"/>
    <col min="12287" max="12288" width="27.28515625" style="511" customWidth="1"/>
    <col min="12289" max="12302" width="18.7109375" style="511" customWidth="1"/>
    <col min="12303" max="12303" width="19.7109375" style="511" customWidth="1"/>
    <col min="12304" max="12540" width="0" style="511" hidden="1"/>
    <col min="12541" max="12542" width="6.28515625" style="511" customWidth="1"/>
    <col min="12543" max="12544" width="27.28515625" style="511" customWidth="1"/>
    <col min="12545" max="12558" width="18.7109375" style="511" customWidth="1"/>
    <col min="12559" max="12559" width="19.7109375" style="511" customWidth="1"/>
    <col min="12560" max="12796" width="0" style="511" hidden="1"/>
    <col min="12797" max="12798" width="6.28515625" style="511" customWidth="1"/>
    <col min="12799" max="12800" width="27.28515625" style="511" customWidth="1"/>
    <col min="12801" max="12814" width="18.7109375" style="511" customWidth="1"/>
    <col min="12815" max="12815" width="19.7109375" style="511" customWidth="1"/>
    <col min="12816" max="13052" width="0" style="511" hidden="1"/>
    <col min="13053" max="13054" width="6.28515625" style="511" customWidth="1"/>
    <col min="13055" max="13056" width="27.28515625" style="511" customWidth="1"/>
    <col min="13057" max="13070" width="18.7109375" style="511" customWidth="1"/>
    <col min="13071" max="13071" width="19.7109375" style="511" customWidth="1"/>
    <col min="13072" max="13308" width="0" style="511" hidden="1"/>
    <col min="13309" max="13310" width="6.28515625" style="511" customWidth="1"/>
    <col min="13311" max="13312" width="27.28515625" style="511" customWidth="1"/>
    <col min="13313" max="13326" width="18.7109375" style="511" customWidth="1"/>
    <col min="13327" max="13327" width="19.7109375" style="511" customWidth="1"/>
    <col min="13328" max="13564" width="0" style="511" hidden="1"/>
    <col min="13565" max="13566" width="6.28515625" style="511" customWidth="1"/>
    <col min="13567" max="13568" width="27.28515625" style="511" customWidth="1"/>
    <col min="13569" max="13582" width="18.7109375" style="511" customWidth="1"/>
    <col min="13583" max="13583" width="19.7109375" style="511" customWidth="1"/>
    <col min="13584" max="13820" width="0" style="511" hidden="1"/>
    <col min="13821" max="13822" width="6.28515625" style="511" customWidth="1"/>
    <col min="13823" max="13824" width="27.28515625" style="511" customWidth="1"/>
    <col min="13825" max="13838" width="18.7109375" style="511" customWidth="1"/>
    <col min="13839" max="13839" width="19.7109375" style="511" customWidth="1"/>
    <col min="13840" max="14076" width="0" style="511" hidden="1"/>
    <col min="14077" max="14078" width="6.28515625" style="511" customWidth="1"/>
    <col min="14079" max="14080" width="27.28515625" style="511" customWidth="1"/>
    <col min="14081" max="14094" width="18.7109375" style="511" customWidth="1"/>
    <col min="14095" max="14095" width="19.7109375" style="511" customWidth="1"/>
    <col min="14096" max="14332" width="0" style="511" hidden="1"/>
    <col min="14333" max="14334" width="6.28515625" style="511" customWidth="1"/>
    <col min="14335" max="14336" width="27.28515625" style="511" customWidth="1"/>
    <col min="14337" max="14350" width="18.7109375" style="511" customWidth="1"/>
    <col min="14351" max="14351" width="19.7109375" style="511" customWidth="1"/>
    <col min="14352" max="14588" width="0" style="511" hidden="1"/>
    <col min="14589" max="14590" width="6.28515625" style="511" customWidth="1"/>
    <col min="14591" max="14592" width="27.28515625" style="511" customWidth="1"/>
    <col min="14593" max="14606" width="18.7109375" style="511" customWidth="1"/>
    <col min="14607" max="14607" width="19.7109375" style="511" customWidth="1"/>
    <col min="14608" max="14844" width="0" style="511" hidden="1"/>
    <col min="14845" max="14846" width="6.28515625" style="511" customWidth="1"/>
    <col min="14847" max="14848" width="27.28515625" style="511" customWidth="1"/>
    <col min="14849" max="14862" width="18.7109375" style="511" customWidth="1"/>
    <col min="14863" max="14863" width="19.7109375" style="511" customWidth="1"/>
    <col min="14864" max="15100" width="0" style="511" hidden="1"/>
    <col min="15101" max="15102" width="6.28515625" style="511" customWidth="1"/>
    <col min="15103" max="15104" width="27.28515625" style="511" customWidth="1"/>
    <col min="15105" max="15118" width="18.7109375" style="511" customWidth="1"/>
    <col min="15119" max="15119" width="19.7109375" style="511" customWidth="1"/>
    <col min="15120" max="15356" width="0" style="511" hidden="1"/>
    <col min="15357" max="15358" width="6.28515625" style="511" customWidth="1"/>
    <col min="15359" max="15360" width="27.28515625" style="511" customWidth="1"/>
    <col min="15361" max="15374" width="18.7109375" style="511" customWidth="1"/>
    <col min="15375" max="15375" width="19.7109375" style="511" customWidth="1"/>
    <col min="15376" max="15612" width="0" style="511" hidden="1"/>
    <col min="15613" max="15614" width="6.28515625" style="511" customWidth="1"/>
    <col min="15615" max="15616" width="27.28515625" style="511" customWidth="1"/>
    <col min="15617" max="15630" width="18.7109375" style="511" customWidth="1"/>
    <col min="15631" max="15631" width="19.7109375" style="511" customWidth="1"/>
    <col min="15632" max="15868" width="0" style="511" hidden="1"/>
    <col min="15869" max="15870" width="6.28515625" style="511" customWidth="1"/>
    <col min="15871" max="15872" width="27.28515625" style="511" customWidth="1"/>
    <col min="15873" max="15886" width="18.7109375" style="511" customWidth="1"/>
    <col min="15887" max="15887" width="19.7109375" style="511" customWidth="1"/>
    <col min="15888" max="16124" width="0" style="511" hidden="1"/>
    <col min="16125" max="16126" width="6.28515625" style="511" customWidth="1"/>
    <col min="16127" max="16128" width="27.28515625" style="511" customWidth="1"/>
    <col min="16129" max="16142" width="18.7109375" style="511" customWidth="1"/>
    <col min="16143" max="16143" width="19.7109375" style="511" customWidth="1"/>
    <col min="16144" max="16384" width="0" style="511" hidden="1"/>
  </cols>
  <sheetData>
    <row r="1" spans="3:20" s="509" customFormat="1" ht="12.75">
      <c r="E1" s="509">
        <v>201909</v>
      </c>
      <c r="F1" s="509">
        <v>201909</v>
      </c>
      <c r="G1" s="509">
        <v>201909</v>
      </c>
      <c r="H1" s="509">
        <v>201909</v>
      </c>
      <c r="I1" s="510">
        <v>201912</v>
      </c>
      <c r="J1" s="510">
        <v>201912</v>
      </c>
      <c r="K1" s="510">
        <v>201912</v>
      </c>
      <c r="L1" s="510">
        <v>201912</v>
      </c>
    </row>
    <row r="2" spans="3:20" s="509" customFormat="1" ht="12.75">
      <c r="E2" s="509">
        <v>201909</v>
      </c>
      <c r="F2" s="509">
        <v>201909</v>
      </c>
      <c r="G2" s="509">
        <v>201909</v>
      </c>
      <c r="H2" s="509">
        <v>201909</v>
      </c>
      <c r="I2" s="509">
        <v>201909</v>
      </c>
      <c r="J2" s="509">
        <v>201909</v>
      </c>
      <c r="K2" s="510">
        <v>201912</v>
      </c>
      <c r="L2" s="510">
        <v>201912</v>
      </c>
      <c r="M2" s="510">
        <v>201912</v>
      </c>
      <c r="N2" s="510">
        <v>201912</v>
      </c>
      <c r="O2" s="510">
        <v>201912</v>
      </c>
      <c r="P2" s="510">
        <v>201912</v>
      </c>
    </row>
    <row r="3" spans="3:20" ht="31.9" customHeight="1">
      <c r="E3" s="812" t="s">
        <v>1</v>
      </c>
      <c r="F3" s="812"/>
      <c r="G3" s="812"/>
      <c r="H3" s="812"/>
      <c r="I3" s="812"/>
      <c r="J3" s="812"/>
      <c r="K3" s="812"/>
      <c r="L3" s="812"/>
      <c r="M3" s="133"/>
      <c r="N3" s="133"/>
      <c r="O3" s="133"/>
      <c r="P3" s="133"/>
      <c r="Q3" s="133"/>
      <c r="R3" s="133"/>
      <c r="S3" s="133"/>
      <c r="T3" s="133"/>
    </row>
    <row r="4" spans="3:20" ht="31.9" customHeight="1">
      <c r="E4" s="813" t="s">
        <v>320</v>
      </c>
      <c r="F4" s="813"/>
      <c r="G4" s="813"/>
      <c r="H4" s="813"/>
      <c r="I4" s="813"/>
      <c r="J4" s="813"/>
      <c r="K4" s="813"/>
      <c r="L4" s="813"/>
      <c r="M4" s="134"/>
      <c r="N4" s="134"/>
      <c r="O4" s="134"/>
      <c r="P4" s="134"/>
      <c r="Q4" s="134"/>
      <c r="R4" s="134"/>
      <c r="S4" s="134"/>
      <c r="T4" s="134"/>
    </row>
    <row r="5" spans="3:20" ht="31.9" customHeight="1">
      <c r="E5" s="814" t="str">
        <f ca="1">Cover!C5</f>
        <v>Intesa Sanpaolo S.p.A.</v>
      </c>
      <c r="F5" s="814"/>
      <c r="G5" s="814"/>
      <c r="H5" s="814"/>
      <c r="I5" s="814"/>
      <c r="J5" s="814"/>
      <c r="K5" s="814"/>
      <c r="L5" s="814"/>
      <c r="M5" s="512"/>
      <c r="N5" s="512"/>
      <c r="O5" s="512"/>
      <c r="P5" s="512"/>
      <c r="Q5" s="512"/>
      <c r="R5" s="512"/>
      <c r="S5" s="512"/>
      <c r="T5" s="512"/>
    </row>
    <row r="6" spans="3:20" ht="31.9" customHeight="1" thickBot="1">
      <c r="E6" s="513"/>
      <c r="F6" s="514"/>
      <c r="G6" s="514"/>
      <c r="H6" s="514"/>
      <c r="Q6" s="514"/>
    </row>
    <row r="7" spans="3:20" ht="31.9" customHeight="1" thickBot="1">
      <c r="C7" s="771" t="s">
        <v>279</v>
      </c>
      <c r="D7" s="772"/>
      <c r="E7" s="815" t="s">
        <v>12</v>
      </c>
      <c r="F7" s="816"/>
      <c r="G7" s="816"/>
      <c r="H7" s="816"/>
      <c r="I7" s="815" t="s">
        <v>13</v>
      </c>
      <c r="J7" s="816"/>
      <c r="K7" s="816"/>
      <c r="L7" s="816"/>
      <c r="M7" s="775" t="s">
        <v>321</v>
      </c>
      <c r="N7" s="802"/>
      <c r="O7" s="776"/>
    </row>
    <row r="8" spans="3:20" ht="31.9" customHeight="1">
      <c r="C8" s="804"/>
      <c r="D8" s="805"/>
      <c r="E8" s="806" t="s">
        <v>322</v>
      </c>
      <c r="F8" s="808" t="s">
        <v>323</v>
      </c>
      <c r="G8" s="808"/>
      <c r="H8" s="809"/>
      <c r="I8" s="806" t="s">
        <v>322</v>
      </c>
      <c r="J8" s="808" t="s">
        <v>323</v>
      </c>
      <c r="K8" s="808"/>
      <c r="L8" s="809"/>
      <c r="M8" s="777"/>
      <c r="N8" s="803"/>
      <c r="O8" s="778"/>
    </row>
    <row r="9" spans="3:20" ht="91.15" customHeight="1" thickBot="1">
      <c r="C9" s="810" t="s">
        <v>324</v>
      </c>
      <c r="D9" s="811"/>
      <c r="E9" s="807"/>
      <c r="F9" s="515" t="s">
        <v>325</v>
      </c>
      <c r="G9" s="515" t="s">
        <v>326</v>
      </c>
      <c r="H9" s="516" t="s">
        <v>327</v>
      </c>
      <c r="I9" s="807"/>
      <c r="J9" s="515" t="s">
        <v>325</v>
      </c>
      <c r="K9" s="515" t="s">
        <v>326</v>
      </c>
      <c r="L9" s="516" t="s">
        <v>327</v>
      </c>
      <c r="M9" s="777"/>
      <c r="N9" s="803"/>
      <c r="O9" s="778"/>
    </row>
    <row r="10" spans="3:20" ht="31.9" customHeight="1">
      <c r="C10" s="791" t="s">
        <v>328</v>
      </c>
      <c r="D10" s="792"/>
      <c r="E10" s="517">
        <v>52998.661670000001</v>
      </c>
      <c r="F10" s="518"/>
      <c r="G10" s="519"/>
      <c r="H10" s="520"/>
      <c r="I10" s="517">
        <v>36009.777661</v>
      </c>
      <c r="J10" s="518"/>
      <c r="K10" s="519"/>
      <c r="L10" s="520"/>
      <c r="M10" s="799" t="s">
        <v>329</v>
      </c>
      <c r="N10" s="800"/>
      <c r="O10" s="801"/>
    </row>
    <row r="11" spans="3:20" ht="31.9" customHeight="1">
      <c r="C11" s="791" t="s">
        <v>330</v>
      </c>
      <c r="D11" s="792"/>
      <c r="E11" s="517">
        <v>51819.822282000001</v>
      </c>
      <c r="F11" s="521">
        <v>19126.780462999999</v>
      </c>
      <c r="G11" s="522">
        <v>32288.544953000001</v>
      </c>
      <c r="H11" s="523">
        <v>404.49686600000001</v>
      </c>
      <c r="I11" s="517">
        <v>45234.257906999999</v>
      </c>
      <c r="J11" s="521">
        <v>17166.169838000002</v>
      </c>
      <c r="K11" s="522">
        <v>27698.576960999999</v>
      </c>
      <c r="L11" s="523">
        <v>369.51110799999998</v>
      </c>
      <c r="M11" s="793" t="s">
        <v>331</v>
      </c>
      <c r="N11" s="794"/>
      <c r="O11" s="795"/>
    </row>
    <row r="12" spans="3:20" ht="31.9" customHeight="1">
      <c r="C12" s="791" t="s">
        <v>332</v>
      </c>
      <c r="D12" s="792"/>
      <c r="E12" s="517">
        <v>3883.1107919999999</v>
      </c>
      <c r="F12" s="521">
        <v>339.17123400000003</v>
      </c>
      <c r="G12" s="522">
        <v>1093.942769</v>
      </c>
      <c r="H12" s="523">
        <v>2449.9967889999998</v>
      </c>
      <c r="I12" s="517">
        <v>4466.7392730000001</v>
      </c>
      <c r="J12" s="521">
        <v>772.89525500000002</v>
      </c>
      <c r="K12" s="522">
        <v>1137.321488</v>
      </c>
      <c r="L12" s="523">
        <v>2556.5225300000002</v>
      </c>
      <c r="M12" s="796" t="s">
        <v>333</v>
      </c>
      <c r="N12" s="797"/>
      <c r="O12" s="798"/>
    </row>
    <row r="13" spans="3:20" ht="31.9" customHeight="1">
      <c r="C13" s="791" t="s">
        <v>334</v>
      </c>
      <c r="D13" s="792"/>
      <c r="E13" s="517">
        <v>194.91582299999999</v>
      </c>
      <c r="F13" s="521">
        <v>3.0620000000000001E-2</v>
      </c>
      <c r="G13" s="522">
        <v>194.88519099999999</v>
      </c>
      <c r="H13" s="523">
        <v>1.2E-5</v>
      </c>
      <c r="I13" s="517">
        <v>195.05931699999999</v>
      </c>
      <c r="J13" s="521">
        <v>3.0752999999999999E-2</v>
      </c>
      <c r="K13" s="522">
        <v>195.02855199999999</v>
      </c>
      <c r="L13" s="523">
        <v>1.2E-5</v>
      </c>
      <c r="M13" s="796" t="s">
        <v>335</v>
      </c>
      <c r="N13" s="797"/>
      <c r="O13" s="798"/>
    </row>
    <row r="14" spans="3:20" ht="31.9" customHeight="1">
      <c r="C14" s="791" t="s">
        <v>336</v>
      </c>
      <c r="D14" s="792"/>
      <c r="E14" s="524">
        <v>75226.209243000005</v>
      </c>
      <c r="F14" s="525">
        <v>67672.053119000004</v>
      </c>
      <c r="G14" s="526">
        <v>7134.7416400000002</v>
      </c>
      <c r="H14" s="527">
        <v>419.41448400000002</v>
      </c>
      <c r="I14" s="524">
        <v>72438.540479999996</v>
      </c>
      <c r="J14" s="525">
        <v>63825.473357000003</v>
      </c>
      <c r="K14" s="526">
        <v>8172.9335129999999</v>
      </c>
      <c r="L14" s="527">
        <v>440.13360999999998</v>
      </c>
      <c r="M14" s="793" t="s">
        <v>337</v>
      </c>
      <c r="N14" s="794"/>
      <c r="O14" s="795"/>
    </row>
    <row r="15" spans="3:20" ht="31.9" customHeight="1">
      <c r="C15" s="791" t="s">
        <v>338</v>
      </c>
      <c r="D15" s="792"/>
      <c r="E15" s="528">
        <v>445613.029683</v>
      </c>
      <c r="F15" s="529"/>
      <c r="G15" s="530"/>
      <c r="H15" s="531"/>
      <c r="I15" s="528">
        <v>442491.72998</v>
      </c>
      <c r="J15" s="529"/>
      <c r="K15" s="530"/>
      <c r="L15" s="531"/>
      <c r="M15" s="793" t="s">
        <v>339</v>
      </c>
      <c r="N15" s="794"/>
      <c r="O15" s="795"/>
    </row>
    <row r="16" spans="3:20" ht="31.9" customHeight="1">
      <c r="C16" s="791" t="s">
        <v>340</v>
      </c>
      <c r="D16" s="792"/>
      <c r="E16" s="517">
        <v>3686.9386469999999</v>
      </c>
      <c r="F16" s="521">
        <v>0</v>
      </c>
      <c r="G16" s="522">
        <v>3671.011532</v>
      </c>
      <c r="H16" s="523">
        <v>15.927115000000001</v>
      </c>
      <c r="I16" s="517">
        <v>3027.9093979999998</v>
      </c>
      <c r="J16" s="521">
        <v>7.7901569999999998</v>
      </c>
      <c r="K16" s="522">
        <v>3007.0060960000001</v>
      </c>
      <c r="L16" s="523">
        <v>13.113144999999999</v>
      </c>
      <c r="M16" s="793" t="s">
        <v>341</v>
      </c>
      <c r="N16" s="794"/>
      <c r="O16" s="795"/>
    </row>
    <row r="17" spans="1:18" ht="31.9" customHeight="1">
      <c r="C17" s="791" t="s">
        <v>342</v>
      </c>
      <c r="D17" s="792"/>
      <c r="E17" s="517">
        <v>2741.3883139999998</v>
      </c>
      <c r="F17" s="532"/>
      <c r="G17" s="533"/>
      <c r="H17" s="534"/>
      <c r="I17" s="517">
        <v>1568.5687969999999</v>
      </c>
      <c r="J17" s="532"/>
      <c r="K17" s="533"/>
      <c r="L17" s="534"/>
      <c r="M17" s="796" t="s">
        <v>343</v>
      </c>
      <c r="N17" s="797"/>
      <c r="O17" s="798"/>
    </row>
    <row r="18" spans="1:18" ht="31.9" customHeight="1">
      <c r="A18" s="535"/>
      <c r="C18" s="791" t="s">
        <v>344</v>
      </c>
      <c r="D18" s="792"/>
      <c r="E18" s="528">
        <v>45541.466792261992</v>
      </c>
      <c r="F18" s="532"/>
      <c r="G18" s="533"/>
      <c r="H18" s="534"/>
      <c r="I18" s="528">
        <v>42817.465902785996</v>
      </c>
      <c r="J18" s="532"/>
      <c r="K18" s="533"/>
      <c r="L18" s="534"/>
      <c r="M18" s="796"/>
      <c r="N18" s="797"/>
      <c r="O18" s="798"/>
    </row>
    <row r="19" spans="1:18" ht="31.9" customHeight="1" thickBot="1">
      <c r="C19" s="766" t="s">
        <v>345</v>
      </c>
      <c r="D19" s="767"/>
      <c r="E19" s="536">
        <v>681705.54324626201</v>
      </c>
      <c r="F19" s="537"/>
      <c r="G19" s="538"/>
      <c r="H19" s="539"/>
      <c r="I19" s="536">
        <v>648250.04871578596</v>
      </c>
      <c r="J19" s="537"/>
      <c r="K19" s="538"/>
      <c r="L19" s="539"/>
      <c r="M19" s="768" t="s">
        <v>346</v>
      </c>
      <c r="N19" s="769"/>
      <c r="O19" s="770"/>
    </row>
    <row r="20" spans="1:18" ht="31.9" customHeight="1">
      <c r="C20" s="540" t="s">
        <v>347</v>
      </c>
      <c r="E20" s="541"/>
      <c r="F20" s="514"/>
      <c r="G20" s="514"/>
      <c r="H20" s="514"/>
      <c r="Q20" s="514"/>
    </row>
    <row r="21" spans="1:18" s="542" customFormat="1" ht="31.9" customHeight="1" thickBot="1">
      <c r="E21" s="509">
        <v>201909</v>
      </c>
      <c r="F21" s="509">
        <v>201909</v>
      </c>
      <c r="G21" s="509">
        <v>201909</v>
      </c>
      <c r="H21" s="509">
        <v>201909</v>
      </c>
      <c r="I21" s="509">
        <v>201909</v>
      </c>
      <c r="J21" s="509">
        <v>201909</v>
      </c>
      <c r="K21" s="542">
        <v>201912</v>
      </c>
      <c r="L21" s="542">
        <v>201912</v>
      </c>
      <c r="M21" s="542">
        <v>201912</v>
      </c>
      <c r="N21" s="542">
        <v>201912</v>
      </c>
      <c r="O21" s="542">
        <v>201912</v>
      </c>
      <c r="P21" s="542">
        <v>201912</v>
      </c>
    </row>
    <row r="22" spans="1:18" ht="31.9" customHeight="1" thickBot="1">
      <c r="C22" s="771" t="s">
        <v>279</v>
      </c>
      <c r="D22" s="772"/>
      <c r="E22" s="773" t="s">
        <v>12</v>
      </c>
      <c r="F22" s="774"/>
      <c r="G22" s="774"/>
      <c r="H22" s="774"/>
      <c r="I22" s="774"/>
      <c r="J22" s="774"/>
      <c r="K22" s="773" t="s">
        <v>13</v>
      </c>
      <c r="L22" s="774"/>
      <c r="M22" s="774"/>
      <c r="N22" s="774"/>
      <c r="O22" s="774"/>
      <c r="P22" s="774"/>
      <c r="Q22" s="775" t="s">
        <v>321</v>
      </c>
      <c r="R22" s="776"/>
    </row>
    <row r="23" spans="1:18" ht="31.9" customHeight="1">
      <c r="C23" s="781" t="s">
        <v>348</v>
      </c>
      <c r="D23" s="783"/>
      <c r="E23" s="785" t="s">
        <v>349</v>
      </c>
      <c r="F23" s="786"/>
      <c r="G23" s="786"/>
      <c r="H23" s="787" t="s">
        <v>350</v>
      </c>
      <c r="I23" s="786"/>
      <c r="J23" s="788"/>
      <c r="K23" s="785" t="s">
        <v>349</v>
      </c>
      <c r="L23" s="786"/>
      <c r="M23" s="786"/>
      <c r="N23" s="787" t="s">
        <v>350</v>
      </c>
      <c r="O23" s="786"/>
      <c r="P23" s="786"/>
      <c r="Q23" s="777"/>
      <c r="R23" s="778"/>
    </row>
    <row r="24" spans="1:18" ht="139.9" customHeight="1" thickBot="1">
      <c r="C24" s="782"/>
      <c r="D24" s="784"/>
      <c r="E24" s="543" t="s">
        <v>351</v>
      </c>
      <c r="F24" s="544" t="s">
        <v>352</v>
      </c>
      <c r="G24" s="545" t="s">
        <v>353</v>
      </c>
      <c r="H24" s="544" t="s">
        <v>354</v>
      </c>
      <c r="I24" s="546" t="s">
        <v>355</v>
      </c>
      <c r="J24" s="547" t="s">
        <v>353</v>
      </c>
      <c r="K24" s="543" t="s">
        <v>351</v>
      </c>
      <c r="L24" s="544" t="s">
        <v>352</v>
      </c>
      <c r="M24" s="545" t="s">
        <v>353</v>
      </c>
      <c r="N24" s="544" t="s">
        <v>354</v>
      </c>
      <c r="O24" s="544" t="s">
        <v>355</v>
      </c>
      <c r="P24" s="545" t="s">
        <v>353</v>
      </c>
      <c r="Q24" s="779"/>
      <c r="R24" s="780"/>
    </row>
    <row r="25" spans="1:18" ht="31.9" customHeight="1">
      <c r="C25" s="789" t="s">
        <v>336</v>
      </c>
      <c r="D25" s="135" t="s">
        <v>356</v>
      </c>
      <c r="E25" s="548">
        <v>71836.761387000006</v>
      </c>
      <c r="F25" s="549">
        <v>247.161395</v>
      </c>
      <c r="G25" s="550">
        <v>35.902996000000002</v>
      </c>
      <c r="H25" s="551">
        <v>-45.921292000000001</v>
      </c>
      <c r="I25" s="549">
        <v>-4.0520139999999998</v>
      </c>
      <c r="J25" s="552">
        <v>-35.744888000000003</v>
      </c>
      <c r="K25" s="548">
        <v>66473.227108999999</v>
      </c>
      <c r="L25" s="549">
        <v>2607.071512</v>
      </c>
      <c r="M25" s="550">
        <v>35.536214999999999</v>
      </c>
      <c r="N25" s="551">
        <v>-45.641649999999998</v>
      </c>
      <c r="O25" s="549">
        <v>-19.961137000000001</v>
      </c>
      <c r="P25" s="552">
        <v>-35.393796999999999</v>
      </c>
      <c r="Q25" s="758" t="s">
        <v>357</v>
      </c>
      <c r="R25" s="759"/>
    </row>
    <row r="26" spans="1:18" ht="31.9" customHeight="1">
      <c r="C26" s="790"/>
      <c r="D26" s="136" t="s">
        <v>358</v>
      </c>
      <c r="E26" s="553">
        <v>165.71656899999999</v>
      </c>
      <c r="F26" s="554">
        <v>1.1782619999999999</v>
      </c>
      <c r="G26" s="555">
        <v>0</v>
      </c>
      <c r="H26" s="556">
        <v>-0.71658500000000003</v>
      </c>
      <c r="I26" s="554">
        <v>-2.2519000000000001E-2</v>
      </c>
      <c r="J26" s="557">
        <v>0</v>
      </c>
      <c r="K26" s="553">
        <v>347.49059</v>
      </c>
      <c r="L26" s="554">
        <v>17.823086</v>
      </c>
      <c r="M26" s="555">
        <v>0</v>
      </c>
      <c r="N26" s="556">
        <v>-0.59973399999999999</v>
      </c>
      <c r="O26" s="554">
        <v>-0.45981899999999998</v>
      </c>
      <c r="P26" s="557">
        <v>0</v>
      </c>
      <c r="Q26" s="760" t="s">
        <v>359</v>
      </c>
      <c r="R26" s="761"/>
    </row>
    <row r="27" spans="1:18" ht="31.9" customHeight="1">
      <c r="C27" s="762" t="s">
        <v>338</v>
      </c>
      <c r="D27" s="136" t="s">
        <v>356</v>
      </c>
      <c r="E27" s="553">
        <v>24960.390555000002</v>
      </c>
      <c r="F27" s="554">
        <v>5099.9222609999997</v>
      </c>
      <c r="G27" s="555">
        <v>82.350076999999999</v>
      </c>
      <c r="H27" s="556">
        <v>-17.181452</v>
      </c>
      <c r="I27" s="554">
        <v>-56.792459999999998</v>
      </c>
      <c r="J27" s="557">
        <v>-58.686180999999998</v>
      </c>
      <c r="K27" s="553">
        <v>24875.889123000001</v>
      </c>
      <c r="L27" s="554">
        <v>7401.6833200000001</v>
      </c>
      <c r="M27" s="555">
        <v>100.12038</v>
      </c>
      <c r="N27" s="556">
        <v>-17.804403000000001</v>
      </c>
      <c r="O27" s="554">
        <v>-77.192505999999995</v>
      </c>
      <c r="P27" s="557">
        <v>-58.600911000000004</v>
      </c>
      <c r="Q27" s="760" t="s">
        <v>357</v>
      </c>
      <c r="R27" s="761"/>
    </row>
    <row r="28" spans="1:18" ht="31.9" customHeight="1" thickBot="1">
      <c r="C28" s="763"/>
      <c r="D28" s="137" t="s">
        <v>358</v>
      </c>
      <c r="E28" s="558">
        <v>361739.18998299999</v>
      </c>
      <c r="F28" s="559">
        <v>41311.654739999998</v>
      </c>
      <c r="G28" s="560">
        <v>31860.728924999999</v>
      </c>
      <c r="H28" s="561">
        <v>-731.59249299999999</v>
      </c>
      <c r="I28" s="559">
        <v>-1205.9887450000001</v>
      </c>
      <c r="J28" s="562">
        <v>-17370.965528000001</v>
      </c>
      <c r="K28" s="558">
        <v>356127.58325999998</v>
      </c>
      <c r="L28" s="559">
        <v>41426.991009999998</v>
      </c>
      <c r="M28" s="560">
        <v>31549.680032</v>
      </c>
      <c r="N28" s="561">
        <v>-666.84294799999998</v>
      </c>
      <c r="O28" s="559">
        <v>-1068.7758220000001</v>
      </c>
      <c r="P28" s="562">
        <v>-17101.000249000001</v>
      </c>
      <c r="Q28" s="764" t="s">
        <v>359</v>
      </c>
      <c r="R28" s="765"/>
    </row>
    <row r="29" spans="1:18" s="563" customFormat="1" ht="22.9" customHeight="1">
      <c r="C29" s="540" t="s">
        <v>360</v>
      </c>
    </row>
    <row r="30" spans="1:18" ht="12.75">
      <c r="E30" s="511"/>
    </row>
    <row r="31" spans="1:18" ht="12.75">
      <c r="E31" s="511"/>
    </row>
    <row r="32" spans="1:18" ht="12.75"/>
    <row r="33" ht="12.75"/>
    <row r="34" ht="12.75"/>
    <row r="35" ht="12.75" hidden="1"/>
    <row r="36" ht="12.75" hidden="1"/>
    <row r="37" ht="12.75" hidden="1"/>
    <row r="38" ht="12.75" hidden="1"/>
    <row r="39" ht="12.75" hidden="1"/>
    <row r="40" ht="12.75" hidden="1"/>
    <row r="41" ht="12.75" hidden="1"/>
    <row r="42" ht="12.75" hidden="1"/>
    <row r="43" ht="12.75" hidden="1"/>
    <row r="44" ht="12.75" hidden="1"/>
    <row r="45" ht="12.75" hidden="1"/>
    <row r="46" ht="12.75" hidden="1"/>
    <row r="47" ht="12.75" hidden="1"/>
    <row r="48" ht="12.75" hidden="1"/>
    <row r="49" ht="12.75" hidden="1"/>
    <row r="50" ht="12.75" hidden="1"/>
    <row r="51" ht="12.75" hidden="1"/>
    <row r="52" ht="12.75" hidden="1"/>
    <row r="53" ht="12.75" hidden="1"/>
    <row r="54" ht="12.75" hidden="1"/>
    <row r="55" ht="12.75" hidden="1"/>
    <row r="56" ht="12.75" hidden="1"/>
    <row r="57" ht="12.75" hidden="1"/>
    <row r="58" ht="12.75" hidden="1"/>
    <row r="59" ht="12.75" hidden="1"/>
    <row r="60" ht="12.75" hidden="1"/>
    <row r="61" ht="12.75" hidden="1"/>
    <row r="62" ht="12.75" hidden="1"/>
    <row r="63" ht="12.75" hidden="1"/>
    <row r="64" ht="12.75"/>
  </sheetData>
  <sheetProtection algorithmName="SHA-512" hashValue="GugC0ZW/u4WzcHxYYQzFZR5sAjNeupuDoVNScxkAtLtvfLEazsY16IXmhirl35zDDtYOXRaflTSNU0e84fULMQ==" saltValue="JcLS7ZR518CenonPNQuwyA==" spinCount="100000" sheet="1" objects="1" scenarios="1" formatCells="0" formatColumns="0" formatRows="0"/>
  <mergeCells count="49">
    <mergeCell ref="E3:L3"/>
    <mergeCell ref="E4:L4"/>
    <mergeCell ref="E5:L5"/>
    <mergeCell ref="C7:D7"/>
    <mergeCell ref="E7:H7"/>
    <mergeCell ref="I7:L7"/>
    <mergeCell ref="M7:O9"/>
    <mergeCell ref="C8:D8"/>
    <mergeCell ref="E8:E9"/>
    <mergeCell ref="F8:H8"/>
    <mergeCell ref="I8:I9"/>
    <mergeCell ref="J8:L8"/>
    <mergeCell ref="C9:D9"/>
    <mergeCell ref="C10:D10"/>
    <mergeCell ref="M10:O10"/>
    <mergeCell ref="C11:D11"/>
    <mergeCell ref="M11:O11"/>
    <mergeCell ref="C12:D12"/>
    <mergeCell ref="M12:O12"/>
    <mergeCell ref="C13:D13"/>
    <mergeCell ref="M13:O13"/>
    <mergeCell ref="C14:D14"/>
    <mergeCell ref="M14:O14"/>
    <mergeCell ref="C15:D15"/>
    <mergeCell ref="M15:O15"/>
    <mergeCell ref="C16:D16"/>
    <mergeCell ref="M16:O16"/>
    <mergeCell ref="C17:D17"/>
    <mergeCell ref="M17:O17"/>
    <mergeCell ref="C18:D18"/>
    <mergeCell ref="M18:O18"/>
    <mergeCell ref="Q22:R24"/>
    <mergeCell ref="C23:C24"/>
    <mergeCell ref="D23:D24"/>
    <mergeCell ref="E23:G23"/>
    <mergeCell ref="H23:J23"/>
    <mergeCell ref="K23:M23"/>
    <mergeCell ref="N23:P23"/>
    <mergeCell ref="C19:D19"/>
    <mergeCell ref="M19:O19"/>
    <mergeCell ref="C22:D22"/>
    <mergeCell ref="E22:J22"/>
    <mergeCell ref="K22:P22"/>
    <mergeCell ref="Q25:R25"/>
    <mergeCell ref="Q26:R26"/>
    <mergeCell ref="C27:C28"/>
    <mergeCell ref="Q27:R27"/>
    <mergeCell ref="Q28:R28"/>
    <mergeCell ref="C25:C26"/>
  </mergeCells>
  <printOptions horizontalCentered="1"/>
  <pageMargins left="0.23622047244094491" right="0.23622047244094491" top="0.74803149606299213" bottom="0.74803149606299213" header="0.31496062992125984" footer="0.31496062992125984"/>
  <pageSetup paperSize="9" scale="48" orientation="landscape" cellComments="asDisplayed" r:id="rId1"/>
  <headerFooter scaleWithDoc="0"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WVZ128"/>
  <sheetViews>
    <sheetView zoomScale="70" zoomScaleNormal="70" workbookViewId="0">
      <selection activeCell="B4" sqref="B4"/>
    </sheetView>
  </sheetViews>
  <sheetFormatPr defaultColWidth="0" defaultRowHeight="0" customHeight="1" zeroHeight="1"/>
  <cols>
    <col min="1" max="2" width="6.28515625" style="567" customWidth="1"/>
    <col min="3" max="3" width="43" style="573" customWidth="1"/>
    <col min="4" max="4" width="49" style="573" customWidth="1"/>
    <col min="5" max="6" width="29" style="594" customWidth="1"/>
    <col min="7" max="7" width="42" style="573" customWidth="1"/>
    <col min="8" max="18" width="18.7109375" style="567" customWidth="1"/>
    <col min="19" max="19" width="19.7109375" style="567" customWidth="1"/>
    <col min="20" max="256" width="0" style="567" hidden="1"/>
    <col min="257" max="258" width="6.28515625" style="567" customWidth="1"/>
    <col min="259" max="260" width="27.28515625" style="567" customWidth="1"/>
    <col min="261" max="273" width="18.7109375" style="567" customWidth="1"/>
    <col min="274" max="274" width="19.7109375" style="567" customWidth="1"/>
    <col min="275" max="511" width="0" style="567" hidden="1"/>
    <col min="512" max="513" width="6.28515625" style="567" customWidth="1"/>
    <col min="514" max="515" width="27.28515625" style="567" customWidth="1"/>
    <col min="516" max="529" width="18.7109375" style="567" customWidth="1"/>
    <col min="530" max="530" width="19.7109375" style="567" customWidth="1"/>
    <col min="531" max="767" width="0" style="567" hidden="1"/>
    <col min="768" max="769" width="6.28515625" style="567" customWidth="1"/>
    <col min="770" max="771" width="27.28515625" style="567" customWidth="1"/>
    <col min="772" max="785" width="18.7109375" style="567" customWidth="1"/>
    <col min="786" max="786" width="19.7109375" style="567" customWidth="1"/>
    <col min="787" max="1023" width="0" style="567" hidden="1"/>
    <col min="1024" max="1025" width="6.28515625" style="567" customWidth="1"/>
    <col min="1026" max="1027" width="27.28515625" style="567" customWidth="1"/>
    <col min="1028" max="1041" width="18.7109375" style="567" customWidth="1"/>
    <col min="1042" max="1042" width="19.7109375" style="567" customWidth="1"/>
    <col min="1043" max="1279" width="0" style="567" hidden="1"/>
    <col min="1280" max="1281" width="6.28515625" style="567" customWidth="1"/>
    <col min="1282" max="1283" width="27.28515625" style="567" customWidth="1"/>
    <col min="1284" max="1297" width="18.7109375" style="567" customWidth="1"/>
    <col min="1298" max="1298" width="19.7109375" style="567" customWidth="1"/>
    <col min="1299" max="1535" width="0" style="567" hidden="1"/>
    <col min="1536" max="1537" width="6.28515625" style="567" customWidth="1"/>
    <col min="1538" max="1539" width="27.28515625" style="567" customWidth="1"/>
    <col min="1540" max="1553" width="18.7109375" style="567" customWidth="1"/>
    <col min="1554" max="1554" width="19.7109375" style="567" customWidth="1"/>
    <col min="1555" max="1791" width="0" style="567" hidden="1"/>
    <col min="1792" max="1793" width="6.28515625" style="567" customWidth="1"/>
    <col min="1794" max="1795" width="27.28515625" style="567" customWidth="1"/>
    <col min="1796" max="1809" width="18.7109375" style="567" customWidth="1"/>
    <col min="1810" max="1810" width="19.7109375" style="567" customWidth="1"/>
    <col min="1811" max="2047" width="0" style="567" hidden="1"/>
    <col min="2048" max="2049" width="6.28515625" style="567" customWidth="1"/>
    <col min="2050" max="2051" width="27.28515625" style="567" customWidth="1"/>
    <col min="2052" max="2065" width="18.7109375" style="567" customWidth="1"/>
    <col min="2066" max="2066" width="19.7109375" style="567" customWidth="1"/>
    <col min="2067" max="2303" width="0" style="567" hidden="1"/>
    <col min="2304" max="2305" width="6.28515625" style="567" customWidth="1"/>
    <col min="2306" max="2307" width="27.28515625" style="567" customWidth="1"/>
    <col min="2308" max="2321" width="18.7109375" style="567" customWidth="1"/>
    <col min="2322" max="2322" width="19.7109375" style="567" customWidth="1"/>
    <col min="2323" max="2559" width="0" style="567" hidden="1"/>
    <col min="2560" max="2561" width="6.28515625" style="567" customWidth="1"/>
    <col min="2562" max="2563" width="27.28515625" style="567" customWidth="1"/>
    <col min="2564" max="2577" width="18.7109375" style="567" customWidth="1"/>
    <col min="2578" max="2578" width="19.7109375" style="567" customWidth="1"/>
    <col min="2579" max="2815" width="0" style="567" hidden="1"/>
    <col min="2816" max="2817" width="6.28515625" style="567" customWidth="1"/>
    <col min="2818" max="2819" width="27.28515625" style="567" customWidth="1"/>
    <col min="2820" max="2833" width="18.7109375" style="567" customWidth="1"/>
    <col min="2834" max="2834" width="19.7109375" style="567" customWidth="1"/>
    <col min="2835" max="3071" width="0" style="567" hidden="1"/>
    <col min="3072" max="3073" width="6.28515625" style="567" customWidth="1"/>
    <col min="3074" max="3075" width="27.28515625" style="567" customWidth="1"/>
    <col min="3076" max="3089" width="18.7109375" style="567" customWidth="1"/>
    <col min="3090" max="3090" width="19.7109375" style="567" customWidth="1"/>
    <col min="3091" max="3327" width="0" style="567" hidden="1"/>
    <col min="3328" max="3329" width="6.28515625" style="567" customWidth="1"/>
    <col min="3330" max="3331" width="27.28515625" style="567" customWidth="1"/>
    <col min="3332" max="3345" width="18.7109375" style="567" customWidth="1"/>
    <col min="3346" max="3346" width="19.7109375" style="567" customWidth="1"/>
    <col min="3347" max="3583" width="0" style="567" hidden="1"/>
    <col min="3584" max="3585" width="6.28515625" style="567" customWidth="1"/>
    <col min="3586" max="3587" width="27.28515625" style="567" customWidth="1"/>
    <col min="3588" max="3601" width="18.7109375" style="567" customWidth="1"/>
    <col min="3602" max="3602" width="19.7109375" style="567" customWidth="1"/>
    <col min="3603" max="3839" width="0" style="567" hidden="1"/>
    <col min="3840" max="3841" width="6.28515625" style="567" customWidth="1"/>
    <col min="3842" max="3843" width="27.28515625" style="567" customWidth="1"/>
    <col min="3844" max="3857" width="18.7109375" style="567" customWidth="1"/>
    <col min="3858" max="3858" width="19.7109375" style="567" customWidth="1"/>
    <col min="3859" max="4095" width="0" style="567" hidden="1"/>
    <col min="4096" max="4097" width="6.28515625" style="567" customWidth="1"/>
    <col min="4098" max="4099" width="27.28515625" style="567" customWidth="1"/>
    <col min="4100" max="4113" width="18.7109375" style="567" customWidth="1"/>
    <col min="4114" max="4114" width="19.7109375" style="567" customWidth="1"/>
    <col min="4115" max="4351" width="0" style="567" hidden="1"/>
    <col min="4352" max="4353" width="6.28515625" style="567" customWidth="1"/>
    <col min="4354" max="4355" width="27.28515625" style="567" customWidth="1"/>
    <col min="4356" max="4369" width="18.7109375" style="567" customWidth="1"/>
    <col min="4370" max="4370" width="19.7109375" style="567" customWidth="1"/>
    <col min="4371" max="4607" width="0" style="567" hidden="1"/>
    <col min="4608" max="4609" width="6.28515625" style="567" customWidth="1"/>
    <col min="4610" max="4611" width="27.28515625" style="567" customWidth="1"/>
    <col min="4612" max="4625" width="18.7109375" style="567" customWidth="1"/>
    <col min="4626" max="4626" width="19.7109375" style="567" customWidth="1"/>
    <col min="4627" max="4863" width="0" style="567" hidden="1"/>
    <col min="4864" max="4865" width="6.28515625" style="567" customWidth="1"/>
    <col min="4866" max="4867" width="27.28515625" style="567" customWidth="1"/>
    <col min="4868" max="4881" width="18.7109375" style="567" customWidth="1"/>
    <col min="4882" max="4882" width="19.7109375" style="567" customWidth="1"/>
    <col min="4883" max="5119" width="0" style="567" hidden="1"/>
    <col min="5120" max="5121" width="6.28515625" style="567" customWidth="1"/>
    <col min="5122" max="5123" width="27.28515625" style="567" customWidth="1"/>
    <col min="5124" max="5137" width="18.7109375" style="567" customWidth="1"/>
    <col min="5138" max="5138" width="19.7109375" style="567" customWidth="1"/>
    <col min="5139" max="5375" width="0" style="567" hidden="1"/>
    <col min="5376" max="5377" width="6.28515625" style="567" customWidth="1"/>
    <col min="5378" max="5379" width="27.28515625" style="567" customWidth="1"/>
    <col min="5380" max="5393" width="18.7109375" style="567" customWidth="1"/>
    <col min="5394" max="5394" width="19.7109375" style="567" customWidth="1"/>
    <col min="5395" max="5631" width="0" style="567" hidden="1"/>
    <col min="5632" max="5633" width="6.28515625" style="567" customWidth="1"/>
    <col min="5634" max="5635" width="27.28515625" style="567" customWidth="1"/>
    <col min="5636" max="5649" width="18.7109375" style="567" customWidth="1"/>
    <col min="5650" max="5650" width="19.7109375" style="567" customWidth="1"/>
    <col min="5651" max="5887" width="0" style="567" hidden="1"/>
    <col min="5888" max="5889" width="6.28515625" style="567" customWidth="1"/>
    <col min="5890" max="5891" width="27.28515625" style="567" customWidth="1"/>
    <col min="5892" max="5905" width="18.7109375" style="567" customWidth="1"/>
    <col min="5906" max="5906" width="19.7109375" style="567" customWidth="1"/>
    <col min="5907" max="6143" width="0" style="567" hidden="1"/>
    <col min="6144" max="6145" width="6.28515625" style="567" customWidth="1"/>
    <col min="6146" max="6147" width="27.28515625" style="567" customWidth="1"/>
    <col min="6148" max="6161" width="18.7109375" style="567" customWidth="1"/>
    <col min="6162" max="6162" width="19.7109375" style="567" customWidth="1"/>
    <col min="6163" max="6399" width="0" style="567" hidden="1"/>
    <col min="6400" max="6401" width="6.28515625" style="567" customWidth="1"/>
    <col min="6402" max="6403" width="27.28515625" style="567" customWidth="1"/>
    <col min="6404" max="6417" width="18.7109375" style="567" customWidth="1"/>
    <col min="6418" max="6418" width="19.7109375" style="567" customWidth="1"/>
    <col min="6419" max="6655" width="0" style="567" hidden="1"/>
    <col min="6656" max="6657" width="6.28515625" style="567" customWidth="1"/>
    <col min="6658" max="6659" width="27.28515625" style="567" customWidth="1"/>
    <col min="6660" max="6673" width="18.7109375" style="567" customWidth="1"/>
    <col min="6674" max="6674" width="19.7109375" style="567" customWidth="1"/>
    <col min="6675" max="6911" width="0" style="567" hidden="1"/>
    <col min="6912" max="6913" width="6.28515625" style="567" customWidth="1"/>
    <col min="6914" max="6915" width="27.28515625" style="567" customWidth="1"/>
    <col min="6916" max="6929" width="18.7109375" style="567" customWidth="1"/>
    <col min="6930" max="6930" width="19.7109375" style="567" customWidth="1"/>
    <col min="6931" max="7167" width="0" style="567" hidden="1"/>
    <col min="7168" max="7169" width="6.28515625" style="567" customWidth="1"/>
    <col min="7170" max="7171" width="27.28515625" style="567" customWidth="1"/>
    <col min="7172" max="7185" width="18.7109375" style="567" customWidth="1"/>
    <col min="7186" max="7186" width="19.7109375" style="567" customWidth="1"/>
    <col min="7187" max="7423" width="0" style="567" hidden="1"/>
    <col min="7424" max="7425" width="6.28515625" style="567" customWidth="1"/>
    <col min="7426" max="7427" width="27.28515625" style="567" customWidth="1"/>
    <col min="7428" max="7441" width="18.7109375" style="567" customWidth="1"/>
    <col min="7442" max="7442" width="19.7109375" style="567" customWidth="1"/>
    <col min="7443" max="7679" width="0" style="567" hidden="1"/>
    <col min="7680" max="7681" width="6.28515625" style="567" customWidth="1"/>
    <col min="7682" max="7683" width="27.28515625" style="567" customWidth="1"/>
    <col min="7684" max="7697" width="18.7109375" style="567" customWidth="1"/>
    <col min="7698" max="7698" width="19.7109375" style="567" customWidth="1"/>
    <col min="7699" max="7935" width="0" style="567" hidden="1"/>
    <col min="7936" max="7937" width="6.28515625" style="567" customWidth="1"/>
    <col min="7938" max="7939" width="27.28515625" style="567" customWidth="1"/>
    <col min="7940" max="7953" width="18.7109375" style="567" customWidth="1"/>
    <col min="7954" max="7954" width="19.7109375" style="567" customWidth="1"/>
    <col min="7955" max="8191" width="0" style="567" hidden="1"/>
    <col min="8192" max="8193" width="6.28515625" style="567" customWidth="1"/>
    <col min="8194" max="8195" width="27.28515625" style="567" customWidth="1"/>
    <col min="8196" max="8209" width="18.7109375" style="567" customWidth="1"/>
    <col min="8210" max="8210" width="19.7109375" style="567" customWidth="1"/>
    <col min="8211" max="8447" width="0" style="567" hidden="1"/>
    <col min="8448" max="8449" width="6.28515625" style="567" customWidth="1"/>
    <col min="8450" max="8451" width="27.28515625" style="567" customWidth="1"/>
    <col min="8452" max="8465" width="18.7109375" style="567" customWidth="1"/>
    <col min="8466" max="8466" width="19.7109375" style="567" customWidth="1"/>
    <col min="8467" max="8703" width="0" style="567" hidden="1"/>
    <col min="8704" max="8705" width="6.28515625" style="567" customWidth="1"/>
    <col min="8706" max="8707" width="27.28515625" style="567" customWidth="1"/>
    <col min="8708" max="8721" width="18.7109375" style="567" customWidth="1"/>
    <col min="8722" max="8722" width="19.7109375" style="567" customWidth="1"/>
    <col min="8723" max="8959" width="0" style="567" hidden="1"/>
    <col min="8960" max="8961" width="6.28515625" style="567" customWidth="1"/>
    <col min="8962" max="8963" width="27.28515625" style="567" customWidth="1"/>
    <col min="8964" max="8977" width="18.7109375" style="567" customWidth="1"/>
    <col min="8978" max="8978" width="19.7109375" style="567" customWidth="1"/>
    <col min="8979" max="9215" width="0" style="567" hidden="1"/>
    <col min="9216" max="9217" width="6.28515625" style="567" customWidth="1"/>
    <col min="9218" max="9219" width="27.28515625" style="567" customWidth="1"/>
    <col min="9220" max="9233" width="18.7109375" style="567" customWidth="1"/>
    <col min="9234" max="9234" width="19.7109375" style="567" customWidth="1"/>
    <col min="9235" max="9471" width="0" style="567" hidden="1"/>
    <col min="9472" max="9473" width="6.28515625" style="567" customWidth="1"/>
    <col min="9474" max="9475" width="27.28515625" style="567" customWidth="1"/>
    <col min="9476" max="9489" width="18.7109375" style="567" customWidth="1"/>
    <col min="9490" max="9490" width="19.7109375" style="567" customWidth="1"/>
    <col min="9491" max="9727" width="0" style="567" hidden="1"/>
    <col min="9728" max="9729" width="6.28515625" style="567" customWidth="1"/>
    <col min="9730" max="9731" width="27.28515625" style="567" customWidth="1"/>
    <col min="9732" max="9745" width="18.7109375" style="567" customWidth="1"/>
    <col min="9746" max="9746" width="19.7109375" style="567" customWidth="1"/>
    <col min="9747" max="9983" width="0" style="567" hidden="1"/>
    <col min="9984" max="9985" width="6.28515625" style="567" customWidth="1"/>
    <col min="9986" max="9987" width="27.28515625" style="567" customWidth="1"/>
    <col min="9988" max="10001" width="18.7109375" style="567" customWidth="1"/>
    <col min="10002" max="10002" width="19.7109375" style="567" customWidth="1"/>
    <col min="10003" max="10239" width="0" style="567" hidden="1"/>
    <col min="10240" max="10241" width="6.28515625" style="567" customWidth="1"/>
    <col min="10242" max="10243" width="27.28515625" style="567" customWidth="1"/>
    <col min="10244" max="10257" width="18.7109375" style="567" customWidth="1"/>
    <col min="10258" max="10258" width="19.7109375" style="567" customWidth="1"/>
    <col min="10259" max="10495" width="0" style="567" hidden="1"/>
    <col min="10496" max="10497" width="6.28515625" style="567" customWidth="1"/>
    <col min="10498" max="10499" width="27.28515625" style="567" customWidth="1"/>
    <col min="10500" max="10513" width="18.7109375" style="567" customWidth="1"/>
    <col min="10514" max="10514" width="19.7109375" style="567" customWidth="1"/>
    <col min="10515" max="10751" width="0" style="567" hidden="1"/>
    <col min="10752" max="10753" width="6.28515625" style="567" customWidth="1"/>
    <col min="10754" max="10755" width="27.28515625" style="567" customWidth="1"/>
    <col min="10756" max="10769" width="18.7109375" style="567" customWidth="1"/>
    <col min="10770" max="10770" width="19.7109375" style="567" customWidth="1"/>
    <col min="10771" max="11007" width="0" style="567" hidden="1"/>
    <col min="11008" max="11009" width="6.28515625" style="567" customWidth="1"/>
    <col min="11010" max="11011" width="27.28515625" style="567" customWidth="1"/>
    <col min="11012" max="11025" width="18.7109375" style="567" customWidth="1"/>
    <col min="11026" max="11026" width="19.7109375" style="567" customWidth="1"/>
    <col min="11027" max="11263" width="0" style="567" hidden="1"/>
    <col min="11264" max="11265" width="6.28515625" style="567" customWidth="1"/>
    <col min="11266" max="11267" width="27.28515625" style="567" customWidth="1"/>
    <col min="11268" max="11281" width="18.7109375" style="567" customWidth="1"/>
    <col min="11282" max="11282" width="19.7109375" style="567" customWidth="1"/>
    <col min="11283" max="11519" width="0" style="567" hidden="1"/>
    <col min="11520" max="11521" width="6.28515625" style="567" customWidth="1"/>
    <col min="11522" max="11523" width="27.28515625" style="567" customWidth="1"/>
    <col min="11524" max="11537" width="18.7109375" style="567" customWidth="1"/>
    <col min="11538" max="11538" width="19.7109375" style="567" customWidth="1"/>
    <col min="11539" max="11775" width="0" style="567" hidden="1"/>
    <col min="11776" max="11777" width="6.28515625" style="567" customWidth="1"/>
    <col min="11778" max="11779" width="27.28515625" style="567" customWidth="1"/>
    <col min="11780" max="11793" width="18.7109375" style="567" customWidth="1"/>
    <col min="11794" max="11794" width="19.7109375" style="567" customWidth="1"/>
    <col min="11795" max="12031" width="0" style="567" hidden="1"/>
    <col min="12032" max="12033" width="6.28515625" style="567" customWidth="1"/>
    <col min="12034" max="12035" width="27.28515625" style="567" customWidth="1"/>
    <col min="12036" max="12049" width="18.7109375" style="567" customWidth="1"/>
    <col min="12050" max="12050" width="19.7109375" style="567" customWidth="1"/>
    <col min="12051" max="12287" width="0" style="567" hidden="1"/>
    <col min="12288" max="12289" width="6.28515625" style="567" customWidth="1"/>
    <col min="12290" max="12291" width="27.28515625" style="567" customWidth="1"/>
    <col min="12292" max="12305" width="18.7109375" style="567" customWidth="1"/>
    <col min="12306" max="12306" width="19.7109375" style="567" customWidth="1"/>
    <col min="12307" max="12543" width="0" style="567" hidden="1"/>
    <col min="12544" max="12545" width="6.28515625" style="567" customWidth="1"/>
    <col min="12546" max="12547" width="27.28515625" style="567" customWidth="1"/>
    <col min="12548" max="12561" width="18.7109375" style="567" customWidth="1"/>
    <col min="12562" max="12562" width="19.7109375" style="567" customWidth="1"/>
    <col min="12563" max="12799" width="0" style="567" hidden="1"/>
    <col min="12800" max="12801" width="6.28515625" style="567" customWidth="1"/>
    <col min="12802" max="12803" width="27.28515625" style="567" customWidth="1"/>
    <col min="12804" max="12817" width="18.7109375" style="567" customWidth="1"/>
    <col min="12818" max="12818" width="19.7109375" style="567" customWidth="1"/>
    <col min="12819" max="13055" width="0" style="567" hidden="1"/>
    <col min="13056" max="13057" width="6.28515625" style="567" customWidth="1"/>
    <col min="13058" max="13059" width="27.28515625" style="567" customWidth="1"/>
    <col min="13060" max="13073" width="18.7109375" style="567" customWidth="1"/>
    <col min="13074" max="13074" width="19.7109375" style="567" customWidth="1"/>
    <col min="13075" max="13311" width="0" style="567" hidden="1"/>
    <col min="13312" max="13313" width="6.28515625" style="567" customWidth="1"/>
    <col min="13314" max="13315" width="27.28515625" style="567" customWidth="1"/>
    <col min="13316" max="13329" width="18.7109375" style="567" customWidth="1"/>
    <col min="13330" max="13330" width="19.7109375" style="567" customWidth="1"/>
    <col min="13331" max="13567" width="0" style="567" hidden="1"/>
    <col min="13568" max="13569" width="6.28515625" style="567" customWidth="1"/>
    <col min="13570" max="13571" width="27.28515625" style="567" customWidth="1"/>
    <col min="13572" max="13585" width="18.7109375" style="567" customWidth="1"/>
    <col min="13586" max="13586" width="19.7109375" style="567" customWidth="1"/>
    <col min="13587" max="13823" width="0" style="567" hidden="1"/>
    <col min="13824" max="13825" width="6.28515625" style="567" customWidth="1"/>
    <col min="13826" max="13827" width="27.28515625" style="567" customWidth="1"/>
    <col min="13828" max="13841" width="18.7109375" style="567" customWidth="1"/>
    <col min="13842" max="13842" width="19.7109375" style="567" customWidth="1"/>
    <col min="13843" max="14079" width="0" style="567" hidden="1"/>
    <col min="14080" max="14081" width="6.28515625" style="567" customWidth="1"/>
    <col min="14082" max="14083" width="27.28515625" style="567" customWidth="1"/>
    <col min="14084" max="14097" width="18.7109375" style="567" customWidth="1"/>
    <col min="14098" max="14098" width="19.7109375" style="567" customWidth="1"/>
    <col min="14099" max="14335" width="0" style="567" hidden="1"/>
    <col min="14336" max="14337" width="6.28515625" style="567" customWidth="1"/>
    <col min="14338" max="14339" width="27.28515625" style="567" customWidth="1"/>
    <col min="14340" max="14353" width="18.7109375" style="567" customWidth="1"/>
    <col min="14354" max="14354" width="19.7109375" style="567" customWidth="1"/>
    <col min="14355" max="14591" width="0" style="567" hidden="1"/>
    <col min="14592" max="14593" width="6.28515625" style="567" customWidth="1"/>
    <col min="14594" max="14595" width="27.28515625" style="567" customWidth="1"/>
    <col min="14596" max="14609" width="18.7109375" style="567" customWidth="1"/>
    <col min="14610" max="14610" width="19.7109375" style="567" customWidth="1"/>
    <col min="14611" max="14847" width="0" style="567" hidden="1"/>
    <col min="14848" max="14849" width="6.28515625" style="567" customWidth="1"/>
    <col min="14850" max="14851" width="27.28515625" style="567" customWidth="1"/>
    <col min="14852" max="14865" width="18.7109375" style="567" customWidth="1"/>
    <col min="14866" max="14866" width="19.7109375" style="567" customWidth="1"/>
    <col min="14867" max="15103" width="0" style="567" hidden="1"/>
    <col min="15104" max="15105" width="6.28515625" style="567" customWidth="1"/>
    <col min="15106" max="15107" width="27.28515625" style="567" customWidth="1"/>
    <col min="15108" max="15121" width="18.7109375" style="567" customWidth="1"/>
    <col min="15122" max="15122" width="19.7109375" style="567" customWidth="1"/>
    <col min="15123" max="15359" width="0" style="567" hidden="1"/>
    <col min="15360" max="15361" width="6.28515625" style="567" customWidth="1"/>
    <col min="15362" max="15363" width="27.28515625" style="567" customWidth="1"/>
    <col min="15364" max="15377" width="18.7109375" style="567" customWidth="1"/>
    <col min="15378" max="15378" width="19.7109375" style="567" customWidth="1"/>
    <col min="15379" max="15615" width="0" style="567" hidden="1"/>
    <col min="15616" max="15617" width="6.28515625" style="567" customWidth="1"/>
    <col min="15618" max="15619" width="27.28515625" style="567" customWidth="1"/>
    <col min="15620" max="15633" width="18.7109375" style="567" customWidth="1"/>
    <col min="15634" max="15634" width="19.7109375" style="567" customWidth="1"/>
    <col min="15635" max="15871" width="0" style="567" hidden="1"/>
    <col min="15872" max="15873" width="6.28515625" style="567" customWidth="1"/>
    <col min="15874" max="15875" width="27.28515625" style="567" customWidth="1"/>
    <col min="15876" max="15889" width="18.7109375" style="567" customWidth="1"/>
    <col min="15890" max="15890" width="19.7109375" style="567" customWidth="1"/>
    <col min="15891" max="16127" width="0" style="567" hidden="1"/>
    <col min="16128" max="16129" width="6.28515625" style="567" customWidth="1"/>
    <col min="16130" max="16131" width="27.28515625" style="567" customWidth="1"/>
    <col min="16132" max="16145" width="18.7109375" style="567" customWidth="1"/>
    <col min="16146" max="16146" width="19.7109375" style="567" customWidth="1"/>
    <col min="16147" max="16384" width="0" style="573" hidden="1"/>
  </cols>
  <sheetData>
    <row r="1" spans="3:252" s="565" customFormat="1" ht="12.75">
      <c r="E1" s="566">
        <v>201909</v>
      </c>
      <c r="F1" s="566">
        <v>201912</v>
      </c>
    </row>
    <row r="2" spans="3:252" s="565" customFormat="1" ht="12.75">
      <c r="E2" s="566">
        <v>201812</v>
      </c>
      <c r="F2" s="566"/>
      <c r="G2" s="565">
        <v>201812</v>
      </c>
      <c r="H2" s="565">
        <v>201812</v>
      </c>
      <c r="I2" s="565">
        <v>201812</v>
      </c>
      <c r="J2" s="565">
        <v>201812</v>
      </c>
      <c r="K2" s="565">
        <v>201906</v>
      </c>
      <c r="L2" s="565">
        <v>201906</v>
      </c>
      <c r="M2" s="565">
        <v>201906</v>
      </c>
      <c r="N2" s="565">
        <v>201906</v>
      </c>
      <c r="O2" s="565">
        <v>201906</v>
      </c>
      <c r="P2" s="565">
        <v>201906</v>
      </c>
    </row>
    <row r="3" spans="3:252" s="567" customFormat="1" ht="31.9" customHeight="1">
      <c r="C3" s="836" t="s">
        <v>1</v>
      </c>
      <c r="D3" s="836"/>
      <c r="E3" s="836"/>
      <c r="F3" s="836"/>
      <c r="G3" s="836"/>
      <c r="H3" s="138"/>
      <c r="I3" s="138"/>
      <c r="J3" s="138"/>
      <c r="K3" s="138"/>
      <c r="L3" s="138"/>
      <c r="M3" s="138"/>
      <c r="N3" s="138"/>
    </row>
    <row r="4" spans="3:252" s="567" customFormat="1" ht="31.9" customHeight="1">
      <c r="C4" s="837" t="s">
        <v>361</v>
      </c>
      <c r="D4" s="837"/>
      <c r="E4" s="837"/>
      <c r="F4" s="837"/>
      <c r="G4" s="837"/>
      <c r="H4" s="139"/>
      <c r="I4" s="139"/>
      <c r="J4" s="139"/>
      <c r="K4" s="139"/>
      <c r="L4" s="139"/>
      <c r="M4" s="139"/>
      <c r="N4" s="139"/>
    </row>
    <row r="5" spans="3:252" s="567" customFormat="1" ht="31.9" customHeight="1">
      <c r="C5" s="838" t="str">
        <f ca="1">Cover!C5</f>
        <v>Intesa Sanpaolo S.p.A.</v>
      </c>
      <c r="D5" s="838"/>
      <c r="E5" s="838"/>
      <c r="F5" s="838"/>
      <c r="G5" s="838"/>
      <c r="H5" s="568"/>
      <c r="I5" s="568"/>
      <c r="J5" s="568"/>
      <c r="K5" s="568"/>
      <c r="L5" s="568"/>
      <c r="M5" s="568"/>
      <c r="N5" s="568"/>
    </row>
    <row r="6" spans="3:252" s="567" customFormat="1" ht="31.9" customHeight="1">
      <c r="E6" s="569"/>
      <c r="F6" s="569"/>
      <c r="G6" s="570"/>
      <c r="H6" s="570"/>
      <c r="Q6" s="570"/>
    </row>
    <row r="7" spans="3:252" s="567" customFormat="1" ht="31.9" customHeight="1" thickBot="1">
      <c r="C7" s="823" t="s">
        <v>279</v>
      </c>
      <c r="D7" s="823"/>
      <c r="E7" s="571"/>
      <c r="F7" s="572"/>
    </row>
    <row r="8" spans="3:252" s="567" customFormat="1" ht="31.9" customHeight="1" thickBot="1">
      <c r="C8" s="839"/>
      <c r="D8" s="840"/>
      <c r="E8" s="841" t="s">
        <v>322</v>
      </c>
      <c r="F8" s="842"/>
      <c r="G8" s="573"/>
    </row>
    <row r="9" spans="3:252" s="567" customFormat="1" ht="91.15" customHeight="1" thickBot="1">
      <c r="C9" s="843" t="s">
        <v>362</v>
      </c>
      <c r="D9" s="844"/>
      <c r="E9" s="66" t="s">
        <v>12</v>
      </c>
      <c r="F9" s="66" t="s">
        <v>13</v>
      </c>
      <c r="G9" s="574" t="s">
        <v>321</v>
      </c>
      <c r="IR9" s="575"/>
    </row>
    <row r="10" spans="3:252" s="567" customFormat="1" ht="31.9" customHeight="1">
      <c r="C10" s="845" t="s">
        <v>363</v>
      </c>
      <c r="D10" s="846"/>
      <c r="E10" s="576">
        <v>54163.022072</v>
      </c>
      <c r="F10" s="576">
        <v>45320.398058999999</v>
      </c>
      <c r="G10" s="577" t="s">
        <v>364</v>
      </c>
    </row>
    <row r="11" spans="3:252" s="578" customFormat="1" ht="31.9" customHeight="1">
      <c r="C11" s="140" t="s">
        <v>365</v>
      </c>
      <c r="D11" s="141"/>
      <c r="E11" s="576">
        <v>0</v>
      </c>
      <c r="F11" s="576">
        <v>0</v>
      </c>
      <c r="G11" s="577" t="s">
        <v>366</v>
      </c>
    </row>
    <row r="12" spans="3:252" s="567" customFormat="1" ht="31.9" customHeight="1">
      <c r="C12" s="834" t="s">
        <v>367</v>
      </c>
      <c r="D12" s="835"/>
      <c r="E12" s="576">
        <v>4.4129079999999998</v>
      </c>
      <c r="F12" s="576">
        <v>4.1214040000000001</v>
      </c>
      <c r="G12" s="579" t="s">
        <v>368</v>
      </c>
      <c r="IR12" s="575"/>
    </row>
    <row r="13" spans="3:252" s="567" customFormat="1" ht="31.9" customHeight="1">
      <c r="C13" s="834" t="s">
        <v>369</v>
      </c>
      <c r="D13" s="835"/>
      <c r="E13" s="576">
        <v>537578.74967199995</v>
      </c>
      <c r="F13" s="576">
        <v>520615.084301</v>
      </c>
      <c r="G13" s="579" t="s">
        <v>370</v>
      </c>
      <c r="IR13" s="575"/>
    </row>
    <row r="14" spans="3:252" s="578" customFormat="1" ht="31.9" customHeight="1">
      <c r="C14" s="834" t="s">
        <v>371</v>
      </c>
      <c r="D14" s="835"/>
      <c r="E14" s="576">
        <v>0</v>
      </c>
      <c r="F14" s="576">
        <v>0</v>
      </c>
      <c r="G14" s="577" t="s">
        <v>372</v>
      </c>
    </row>
    <row r="15" spans="3:252" s="567" customFormat="1" ht="31.9" customHeight="1">
      <c r="C15" s="834" t="s">
        <v>340</v>
      </c>
      <c r="D15" s="835"/>
      <c r="E15" s="576">
        <v>12422.349899999999</v>
      </c>
      <c r="F15" s="576">
        <v>9139.2867490000008</v>
      </c>
      <c r="G15" s="579" t="s">
        <v>373</v>
      </c>
      <c r="IR15" s="575"/>
    </row>
    <row r="16" spans="3:252" s="567" customFormat="1" ht="31.9" customHeight="1">
      <c r="C16" s="834" t="s">
        <v>342</v>
      </c>
      <c r="D16" s="835"/>
      <c r="E16" s="576">
        <v>767.41530899999998</v>
      </c>
      <c r="F16" s="576">
        <v>526.52063999999996</v>
      </c>
      <c r="G16" s="579" t="s">
        <v>374</v>
      </c>
      <c r="IR16" s="575"/>
    </row>
    <row r="17" spans="3:252" s="567" customFormat="1" ht="31.9" customHeight="1">
      <c r="C17" s="834" t="s">
        <v>375</v>
      </c>
      <c r="D17" s="835"/>
      <c r="E17" s="576">
        <v>5020.2497999999996</v>
      </c>
      <c r="F17" s="576">
        <v>4985.115742</v>
      </c>
      <c r="G17" s="579" t="s">
        <v>376</v>
      </c>
      <c r="IR17" s="575"/>
    </row>
    <row r="18" spans="3:252" s="567" customFormat="1" ht="31.9" customHeight="1">
      <c r="C18" s="834" t="s">
        <v>377</v>
      </c>
      <c r="D18" s="835"/>
      <c r="E18" s="576">
        <v>1595.52451</v>
      </c>
      <c r="F18" s="576">
        <v>1547.828362</v>
      </c>
      <c r="G18" s="579" t="s">
        <v>378</v>
      </c>
      <c r="IR18" s="575"/>
    </row>
    <row r="19" spans="3:252" s="567" customFormat="1" ht="31.9" customHeight="1">
      <c r="C19" s="834" t="s">
        <v>379</v>
      </c>
      <c r="D19" s="835"/>
      <c r="E19" s="576">
        <v>0</v>
      </c>
      <c r="F19" s="576">
        <v>0</v>
      </c>
      <c r="G19" s="579" t="s">
        <v>380</v>
      </c>
      <c r="IR19" s="575"/>
    </row>
    <row r="20" spans="3:252" s="567" customFormat="1" ht="31.9" customHeight="1">
      <c r="C20" s="834" t="s">
        <v>381</v>
      </c>
      <c r="D20" s="835"/>
      <c r="E20" s="576">
        <v>14703.872567</v>
      </c>
      <c r="F20" s="576">
        <v>9844.4909630000002</v>
      </c>
      <c r="G20" s="579" t="s">
        <v>382</v>
      </c>
      <c r="IR20" s="575"/>
    </row>
    <row r="21" spans="3:252" s="567" customFormat="1" ht="31.9" customHeight="1">
      <c r="C21" s="834" t="s">
        <v>383</v>
      </c>
      <c r="D21" s="835"/>
      <c r="E21" s="576">
        <v>0</v>
      </c>
      <c r="F21" s="576">
        <v>41.034565000000001</v>
      </c>
      <c r="G21" s="579" t="s">
        <v>384</v>
      </c>
      <c r="IR21" s="575"/>
    </row>
    <row r="22" spans="3:252" s="580" customFormat="1" ht="31.9" customHeight="1">
      <c r="C22" s="140" t="s">
        <v>385</v>
      </c>
      <c r="D22" s="141"/>
      <c r="E22" s="576">
        <v>0</v>
      </c>
      <c r="F22" s="576">
        <v>0</v>
      </c>
      <c r="G22" s="577" t="s">
        <v>386</v>
      </c>
    </row>
    <row r="23" spans="3:252" s="567" customFormat="1" ht="31.9" customHeight="1" thickBot="1">
      <c r="C23" s="821" t="s">
        <v>387</v>
      </c>
      <c r="D23" s="822"/>
      <c r="E23" s="581">
        <v>626255.59673800005</v>
      </c>
      <c r="F23" s="581">
        <v>592023.88078500004</v>
      </c>
      <c r="G23" s="582" t="s">
        <v>388</v>
      </c>
      <c r="IR23" s="575"/>
    </row>
    <row r="24" spans="3:252" s="578" customFormat="1" ht="31.9" customHeight="1">
      <c r="C24" s="583" t="s">
        <v>389</v>
      </c>
      <c r="E24" s="584"/>
      <c r="F24" s="584"/>
      <c r="G24" s="585"/>
      <c r="H24" s="585"/>
      <c r="Q24" s="585"/>
    </row>
    <row r="25" spans="3:252" s="567" customFormat="1" ht="31.9" customHeight="1"/>
    <row r="26" spans="3:252" s="567" customFormat="1" ht="31.9" customHeight="1" thickBot="1">
      <c r="C26" s="823" t="s">
        <v>279</v>
      </c>
      <c r="D26" s="823"/>
      <c r="E26" s="571"/>
      <c r="F26" s="572"/>
    </row>
    <row r="27" spans="3:252" s="567" customFormat="1" ht="31.9" customHeight="1" thickBot="1">
      <c r="C27" s="824" t="s">
        <v>390</v>
      </c>
      <c r="D27" s="825"/>
      <c r="E27" s="828" t="s">
        <v>322</v>
      </c>
      <c r="F27" s="829"/>
    </row>
    <row r="28" spans="3:252" s="567" customFormat="1" ht="105" customHeight="1" thickBot="1">
      <c r="C28" s="826"/>
      <c r="D28" s="827"/>
      <c r="E28" s="66" t="s">
        <v>12</v>
      </c>
      <c r="F28" s="66" t="s">
        <v>13</v>
      </c>
      <c r="G28" s="586" t="s">
        <v>321</v>
      </c>
    </row>
    <row r="29" spans="3:252" s="567" customFormat="1" ht="31.9" customHeight="1">
      <c r="C29" s="142" t="s">
        <v>391</v>
      </c>
      <c r="D29" s="143"/>
      <c r="E29" s="587">
        <v>49111.415621</v>
      </c>
      <c r="F29" s="587">
        <v>41031.378978000001</v>
      </c>
      <c r="G29" s="588" t="s">
        <v>392</v>
      </c>
    </row>
    <row r="30" spans="3:252" s="567" customFormat="1" ht="31.9" customHeight="1">
      <c r="C30" s="830" t="s">
        <v>393</v>
      </c>
      <c r="D30" s="144" t="s">
        <v>394</v>
      </c>
      <c r="E30" s="589">
        <v>238.181264</v>
      </c>
      <c r="F30" s="589">
        <v>153.63620299999999</v>
      </c>
      <c r="G30" s="590" t="s">
        <v>395</v>
      </c>
    </row>
    <row r="31" spans="3:252" s="567" customFormat="1" ht="31.9" customHeight="1">
      <c r="C31" s="831"/>
      <c r="D31" s="145" t="s">
        <v>356</v>
      </c>
      <c r="E31" s="589">
        <v>10448.317107000001</v>
      </c>
      <c r="F31" s="589">
        <v>6913.938118</v>
      </c>
      <c r="G31" s="588" t="s">
        <v>396</v>
      </c>
    </row>
    <row r="32" spans="3:252" s="567" customFormat="1" ht="31.9" customHeight="1">
      <c r="C32" s="830" t="s">
        <v>397</v>
      </c>
      <c r="D32" s="146" t="s">
        <v>398</v>
      </c>
      <c r="E32" s="589">
        <v>63752.886697000002</v>
      </c>
      <c r="F32" s="589">
        <v>51541.120157999998</v>
      </c>
      <c r="G32" s="588" t="s">
        <v>399</v>
      </c>
    </row>
    <row r="33" spans="3:7" s="567" customFormat="1" ht="31.9" customHeight="1">
      <c r="C33" s="832"/>
      <c r="D33" s="147" t="s">
        <v>400</v>
      </c>
      <c r="E33" s="589">
        <v>126.16162199999999</v>
      </c>
      <c r="F33" s="589">
        <v>216.70898800000001</v>
      </c>
      <c r="G33" s="588" t="s">
        <v>401</v>
      </c>
    </row>
    <row r="34" spans="3:7" s="567" customFormat="1" ht="31.9" customHeight="1">
      <c r="C34" s="832"/>
      <c r="D34" s="146" t="s">
        <v>402</v>
      </c>
      <c r="E34" s="589">
        <v>6776.4359020000002</v>
      </c>
      <c r="F34" s="589">
        <v>6721.8219669999999</v>
      </c>
      <c r="G34" s="588" t="s">
        <v>403</v>
      </c>
    </row>
    <row r="35" spans="3:7" s="567" customFormat="1" ht="31.9" customHeight="1">
      <c r="C35" s="832"/>
      <c r="D35" s="147" t="s">
        <v>400</v>
      </c>
      <c r="E35" s="589">
        <v>4939.1860610000003</v>
      </c>
      <c r="F35" s="589">
        <v>4841.4689870000002</v>
      </c>
      <c r="G35" s="588" t="s">
        <v>401</v>
      </c>
    </row>
    <row r="36" spans="3:7" s="567" customFormat="1" ht="31.9" customHeight="1">
      <c r="C36" s="832"/>
      <c r="D36" s="146" t="s">
        <v>404</v>
      </c>
      <c r="E36" s="589">
        <v>53891.144032999997</v>
      </c>
      <c r="F36" s="589">
        <v>51094.992277999998</v>
      </c>
      <c r="G36" s="588" t="s">
        <v>405</v>
      </c>
    </row>
    <row r="37" spans="3:7" s="567" customFormat="1" ht="31.9" customHeight="1">
      <c r="C37" s="832"/>
      <c r="D37" s="147" t="s">
        <v>400</v>
      </c>
      <c r="E37" s="589">
        <v>9650.7906220000004</v>
      </c>
      <c r="F37" s="589">
        <v>8302.9867869999998</v>
      </c>
      <c r="G37" s="588" t="s">
        <v>401</v>
      </c>
    </row>
    <row r="38" spans="3:7" s="567" customFormat="1" ht="31.9" customHeight="1">
      <c r="C38" s="832"/>
      <c r="D38" s="146" t="s">
        <v>406</v>
      </c>
      <c r="E38" s="589">
        <v>42571.953374999997</v>
      </c>
      <c r="F38" s="589">
        <v>38593.737899</v>
      </c>
      <c r="G38" s="588" t="s">
        <v>407</v>
      </c>
    </row>
    <row r="39" spans="3:7" s="567" customFormat="1" ht="31.9" customHeight="1">
      <c r="C39" s="832"/>
      <c r="D39" s="147" t="s">
        <v>400</v>
      </c>
      <c r="E39" s="589">
        <v>24078.566121</v>
      </c>
      <c r="F39" s="589">
        <v>27743.668603999999</v>
      </c>
      <c r="G39" s="588" t="s">
        <v>401</v>
      </c>
    </row>
    <row r="40" spans="3:7" s="567" customFormat="1" ht="31.9" customHeight="1">
      <c r="C40" s="832"/>
      <c r="D40" s="148" t="s">
        <v>408</v>
      </c>
      <c r="E40" s="589">
        <v>83244.480993999998</v>
      </c>
      <c r="F40" s="589">
        <v>84565.106656999997</v>
      </c>
      <c r="G40" s="588" t="s">
        <v>409</v>
      </c>
    </row>
    <row r="41" spans="3:7" s="567" customFormat="1" ht="31.9" customHeight="1">
      <c r="C41" s="832"/>
      <c r="D41" s="147" t="s">
        <v>400</v>
      </c>
      <c r="E41" s="589">
        <v>76124.419351000004</v>
      </c>
      <c r="F41" s="589">
        <v>77448.556868999993</v>
      </c>
      <c r="G41" s="588" t="s">
        <v>401</v>
      </c>
    </row>
    <row r="42" spans="3:7" s="567" customFormat="1" ht="31.9" customHeight="1">
      <c r="C42" s="832"/>
      <c r="D42" s="148" t="s">
        <v>410</v>
      </c>
      <c r="E42" s="589">
        <v>199392.89947</v>
      </c>
      <c r="F42" s="589">
        <v>202809.95468</v>
      </c>
      <c r="G42" s="588" t="s">
        <v>411</v>
      </c>
    </row>
    <row r="43" spans="3:7" s="567" customFormat="1" ht="31.9" customHeight="1" thickBot="1">
      <c r="C43" s="833"/>
      <c r="D43" s="147" t="s">
        <v>400</v>
      </c>
      <c r="E43" s="589">
        <v>182838.457146</v>
      </c>
      <c r="F43" s="589">
        <v>186287.72872399999</v>
      </c>
      <c r="G43" s="588" t="s">
        <v>411</v>
      </c>
    </row>
    <row r="44" spans="3:7" s="567" customFormat="1" ht="31.9" customHeight="1" thickBot="1">
      <c r="C44" s="142" t="s">
        <v>412</v>
      </c>
      <c r="D44" s="143"/>
      <c r="E44" s="589">
        <v>92187.621673000001</v>
      </c>
      <c r="F44" s="589">
        <v>89395.335083999991</v>
      </c>
      <c r="G44" s="588" t="s">
        <v>413</v>
      </c>
    </row>
    <row r="45" spans="3:7" s="567" customFormat="1" ht="31.9" customHeight="1" thickBot="1">
      <c r="C45" s="817" t="s">
        <v>414</v>
      </c>
      <c r="D45" s="818"/>
      <c r="E45" s="589">
        <v>10126.284202000001</v>
      </c>
      <c r="F45" s="589">
        <v>9307.7793519999996</v>
      </c>
      <c r="G45" s="588" t="s">
        <v>415</v>
      </c>
    </row>
    <row r="46" spans="3:7" s="567" customFormat="1" ht="31.9" customHeight="1" thickBot="1">
      <c r="C46" s="142" t="s">
        <v>416</v>
      </c>
      <c r="D46" s="143"/>
      <c r="E46" s="589">
        <v>2553.1984159999997</v>
      </c>
      <c r="F46" s="589">
        <v>2257.8684899999998</v>
      </c>
      <c r="G46" s="588" t="s">
        <v>417</v>
      </c>
    </row>
    <row r="47" spans="3:7" s="567" customFormat="1" ht="31.9" customHeight="1" thickBot="1">
      <c r="C47" s="819" t="s">
        <v>418</v>
      </c>
      <c r="D47" s="820"/>
      <c r="E47" s="591">
        <v>604168.534552</v>
      </c>
      <c r="F47" s="591">
        <v>575078.89051299996</v>
      </c>
      <c r="G47" s="592"/>
    </row>
    <row r="48" spans="3:7" s="567" customFormat="1" ht="12.75"/>
    <row r="49" spans="5:6" s="567" customFormat="1" ht="12.75"/>
    <row r="50" spans="5:6" s="567" customFormat="1" ht="12.75"/>
    <row r="51" spans="5:6" s="567" customFormat="1" ht="12.75">
      <c r="E51" s="593"/>
      <c r="F51" s="593"/>
    </row>
    <row r="52" spans="5:6" s="567" customFormat="1" ht="12.75">
      <c r="E52" s="593"/>
      <c r="F52" s="593"/>
    </row>
    <row r="53" spans="5:6" s="567" customFormat="1" ht="12.75">
      <c r="E53" s="593"/>
      <c r="F53" s="593"/>
    </row>
    <row r="54" spans="5:6" s="567" customFormat="1" ht="12.75" hidden="1">
      <c r="E54" s="593"/>
      <c r="F54" s="593"/>
    </row>
    <row r="55" spans="5:6" s="567" customFormat="1" ht="12.75" hidden="1">
      <c r="E55" s="593"/>
      <c r="F55" s="593"/>
    </row>
    <row r="56" spans="5:6" s="567" customFormat="1" ht="12.75" hidden="1">
      <c r="E56" s="593"/>
      <c r="F56" s="593"/>
    </row>
    <row r="57" spans="5:6" s="567" customFormat="1" ht="12.75" hidden="1">
      <c r="E57" s="593"/>
      <c r="F57" s="593"/>
    </row>
    <row r="58" spans="5:6" s="567" customFormat="1" ht="12.75" hidden="1">
      <c r="E58" s="593"/>
      <c r="F58" s="593"/>
    </row>
    <row r="59" spans="5:6" s="567" customFormat="1" ht="12.75" hidden="1">
      <c r="E59" s="593"/>
      <c r="F59" s="593"/>
    </row>
    <row r="60" spans="5:6" s="567" customFormat="1" ht="12.75" hidden="1">
      <c r="E60" s="593"/>
      <c r="F60" s="593"/>
    </row>
    <row r="61" spans="5:6" s="567" customFormat="1" ht="12.75" hidden="1">
      <c r="E61" s="593"/>
      <c r="F61" s="593"/>
    </row>
    <row r="62" spans="5:6" s="567" customFormat="1" ht="12.75" hidden="1">
      <c r="E62" s="593"/>
      <c r="F62" s="593"/>
    </row>
    <row r="63" spans="5:6" s="567" customFormat="1" ht="12.75" hidden="1">
      <c r="E63" s="593"/>
      <c r="F63" s="593"/>
    </row>
    <row r="64" spans="5:6" s="567" customFormat="1" ht="12.75" hidden="1">
      <c r="E64" s="593"/>
      <c r="F64" s="593"/>
    </row>
    <row r="65" spans="5:6" s="567" customFormat="1" ht="12.75" hidden="1">
      <c r="E65" s="593"/>
      <c r="F65" s="593"/>
    </row>
    <row r="66" spans="5:6" s="567" customFormat="1" ht="12.75" hidden="1">
      <c r="E66" s="593"/>
      <c r="F66" s="593"/>
    </row>
    <row r="67" spans="5:6" s="567" customFormat="1" ht="12.75" hidden="1">
      <c r="E67" s="593"/>
      <c r="F67" s="593"/>
    </row>
    <row r="68" spans="5:6" s="567" customFormat="1" ht="12.75" hidden="1">
      <c r="E68" s="593"/>
      <c r="F68" s="593"/>
    </row>
    <row r="69" spans="5:6" s="567" customFormat="1" ht="12.75" hidden="1">
      <c r="E69" s="593"/>
      <c r="F69" s="593"/>
    </row>
    <row r="70" spans="5:6" s="567" customFormat="1" ht="12.75" hidden="1">
      <c r="E70" s="593"/>
      <c r="F70" s="593"/>
    </row>
    <row r="71" spans="5:6" s="567" customFormat="1" ht="12.75" hidden="1">
      <c r="E71" s="593"/>
      <c r="F71" s="593"/>
    </row>
    <row r="72" spans="5:6" s="567" customFormat="1" ht="12.75" hidden="1">
      <c r="E72" s="593"/>
      <c r="F72" s="593"/>
    </row>
    <row r="73" spans="5:6" s="567" customFormat="1" ht="12.75" hidden="1">
      <c r="E73" s="593"/>
      <c r="F73" s="593"/>
    </row>
    <row r="74" spans="5:6" s="567" customFormat="1" ht="12.75" hidden="1">
      <c r="E74" s="593"/>
      <c r="F74" s="593"/>
    </row>
    <row r="75" spans="5:6" s="567" customFormat="1" ht="12.75" hidden="1">
      <c r="E75" s="593"/>
      <c r="F75" s="593"/>
    </row>
    <row r="76" spans="5:6" s="567" customFormat="1" ht="12.75" hidden="1">
      <c r="E76" s="593"/>
      <c r="F76" s="593"/>
    </row>
    <row r="77" spans="5:6" s="567" customFormat="1" ht="12.75" hidden="1">
      <c r="E77" s="593"/>
      <c r="F77" s="593"/>
    </row>
    <row r="78" spans="5:6" s="567" customFormat="1" ht="12.75" hidden="1">
      <c r="E78" s="593"/>
      <c r="F78" s="593"/>
    </row>
    <row r="79" spans="5:6" s="567" customFormat="1" ht="12.75" hidden="1">
      <c r="E79" s="593"/>
      <c r="F79" s="593"/>
    </row>
    <row r="80" spans="5:6" s="567" customFormat="1" ht="12.75" hidden="1">
      <c r="E80" s="593"/>
      <c r="F80" s="593"/>
    </row>
    <row r="81" spans="5:6" s="567" customFormat="1" ht="12.75" hidden="1">
      <c r="E81" s="593"/>
      <c r="F81" s="593"/>
    </row>
    <row r="82" spans="5:6" s="567" customFormat="1" ht="12.75" hidden="1">
      <c r="E82" s="593"/>
      <c r="F82" s="593"/>
    </row>
    <row r="83" spans="5:6" s="567" customFormat="1" ht="12.75">
      <c r="E83" s="593"/>
      <c r="F83" s="593"/>
    </row>
    <row r="84" spans="5:6" s="567" customFormat="1" ht="13.15" customHeight="1">
      <c r="E84" s="593"/>
      <c r="F84" s="593"/>
    </row>
    <row r="85" spans="5:6" s="567" customFormat="1" ht="13.15" customHeight="1">
      <c r="E85" s="593"/>
      <c r="F85" s="593"/>
    </row>
    <row r="86" spans="5:6" s="567" customFormat="1" ht="13.15" customHeight="1">
      <c r="E86" s="593"/>
      <c r="F86" s="593"/>
    </row>
    <row r="87" spans="5:6" s="567" customFormat="1" ht="13.15" customHeight="1">
      <c r="E87" s="593"/>
      <c r="F87" s="593"/>
    </row>
    <row r="88" spans="5:6" s="567" customFormat="1" ht="13.15" customHeight="1">
      <c r="E88" s="593"/>
      <c r="F88" s="593"/>
    </row>
    <row r="89" spans="5:6" s="567" customFormat="1" ht="13.15" customHeight="1">
      <c r="E89" s="593"/>
      <c r="F89" s="593"/>
    </row>
    <row r="90" spans="5:6" s="567" customFormat="1" ht="13.15" customHeight="1">
      <c r="E90" s="593"/>
      <c r="F90" s="593"/>
    </row>
    <row r="91" spans="5:6" s="567" customFormat="1" ht="13.15" customHeight="1">
      <c r="E91" s="593"/>
      <c r="F91" s="593"/>
    </row>
    <row r="92" spans="5:6" s="567" customFormat="1" ht="13.15" customHeight="1">
      <c r="E92" s="593"/>
      <c r="F92" s="593"/>
    </row>
    <row r="93" spans="5:6" s="567" customFormat="1" ht="13.15" customHeight="1">
      <c r="E93" s="593"/>
      <c r="F93" s="593"/>
    </row>
    <row r="94" spans="5:6" s="567" customFormat="1" ht="13.15" customHeight="1">
      <c r="E94" s="593"/>
      <c r="F94" s="593"/>
    </row>
    <row r="95" spans="5:6" s="567" customFormat="1" ht="13.15" customHeight="1">
      <c r="E95" s="593"/>
      <c r="F95" s="593"/>
    </row>
    <row r="96" spans="5:6" s="567" customFormat="1" ht="13.15" customHeight="1">
      <c r="E96" s="593"/>
      <c r="F96" s="593"/>
    </row>
    <row r="97" spans="5:6" s="567" customFormat="1" ht="13.15" customHeight="1">
      <c r="E97" s="593"/>
      <c r="F97" s="593"/>
    </row>
    <row r="98" spans="5:6" s="567" customFormat="1" ht="13.15" customHeight="1">
      <c r="E98" s="593"/>
      <c r="F98" s="593"/>
    </row>
    <row r="99" spans="5:6" s="567" customFormat="1" ht="13.15" customHeight="1">
      <c r="E99" s="593"/>
      <c r="F99" s="593"/>
    </row>
    <row r="100" spans="5:6" s="567" customFormat="1" ht="13.15" customHeight="1">
      <c r="E100" s="593"/>
      <c r="F100" s="593"/>
    </row>
    <row r="101" spans="5:6" s="567" customFormat="1" ht="13.15" customHeight="1">
      <c r="E101" s="593"/>
      <c r="F101" s="593"/>
    </row>
    <row r="102" spans="5:6" s="567" customFormat="1" ht="13.15" customHeight="1">
      <c r="E102" s="593"/>
      <c r="F102" s="593"/>
    </row>
    <row r="103" spans="5:6" s="567" customFormat="1" ht="13.15" customHeight="1">
      <c r="E103" s="593"/>
      <c r="F103" s="593"/>
    </row>
    <row r="104" spans="5:6" s="567" customFormat="1" ht="13.15" customHeight="1">
      <c r="E104" s="593"/>
      <c r="F104" s="593"/>
    </row>
    <row r="105" spans="5:6" s="567" customFormat="1" ht="13.15" customHeight="1">
      <c r="E105" s="593"/>
      <c r="F105" s="593"/>
    </row>
    <row r="106" spans="5:6" s="567" customFormat="1" ht="13.15" customHeight="1">
      <c r="E106" s="593"/>
      <c r="F106" s="593"/>
    </row>
    <row r="107" spans="5:6" s="567" customFormat="1" ht="13.15" customHeight="1">
      <c r="E107" s="593"/>
      <c r="F107" s="593"/>
    </row>
    <row r="108" spans="5:6" s="567" customFormat="1" ht="13.15" customHeight="1">
      <c r="E108" s="593"/>
      <c r="F108" s="593"/>
    </row>
    <row r="109" spans="5:6" s="567" customFormat="1" ht="13.15" customHeight="1">
      <c r="E109" s="593"/>
      <c r="F109" s="593"/>
    </row>
    <row r="110" spans="5:6" s="567" customFormat="1" ht="13.15" customHeight="1">
      <c r="E110" s="593"/>
      <c r="F110" s="593"/>
    </row>
    <row r="111" spans="5:6" s="567" customFormat="1" ht="13.15" customHeight="1">
      <c r="E111" s="593"/>
      <c r="F111" s="593"/>
    </row>
    <row r="112" spans="5:6" s="567" customFormat="1" ht="13.15" customHeight="1">
      <c r="E112" s="593"/>
      <c r="F112" s="593"/>
    </row>
    <row r="113" spans="5:6" s="567" customFormat="1" ht="13.15" customHeight="1">
      <c r="E113" s="593"/>
      <c r="F113" s="593"/>
    </row>
    <row r="114" spans="5:6" s="567" customFormat="1" ht="13.15" customHeight="1">
      <c r="E114" s="593"/>
      <c r="F114" s="593"/>
    </row>
    <row r="115" spans="5:6" s="567" customFormat="1" ht="13.15" customHeight="1">
      <c r="E115" s="593"/>
      <c r="F115" s="593"/>
    </row>
    <row r="116" spans="5:6" s="567" customFormat="1" ht="13.15" customHeight="1">
      <c r="E116" s="593"/>
      <c r="F116" s="593"/>
    </row>
    <row r="117" spans="5:6" s="567" customFormat="1" ht="13.15" customHeight="1">
      <c r="E117" s="593"/>
      <c r="F117" s="593"/>
    </row>
    <row r="118" spans="5:6" s="567" customFormat="1" ht="13.15" customHeight="1">
      <c r="E118" s="593"/>
      <c r="F118" s="593"/>
    </row>
    <row r="119" spans="5:6" s="567" customFormat="1" ht="13.15" customHeight="1">
      <c r="E119" s="593"/>
      <c r="F119" s="593"/>
    </row>
    <row r="120" spans="5:6" s="567" customFormat="1" ht="13.15" customHeight="1">
      <c r="E120" s="593"/>
      <c r="F120" s="593"/>
    </row>
    <row r="121" spans="5:6" s="567" customFormat="1" ht="13.15" customHeight="1">
      <c r="E121" s="593"/>
      <c r="F121" s="593"/>
    </row>
    <row r="122" spans="5:6" s="567" customFormat="1" ht="13.15" customHeight="1">
      <c r="E122" s="593"/>
      <c r="F122" s="593"/>
    </row>
    <row r="123" spans="5:6" s="567" customFormat="1" ht="13.15" customHeight="1">
      <c r="E123" s="593"/>
      <c r="F123" s="593"/>
    </row>
    <row r="124" spans="5:6" s="567" customFormat="1" ht="13.15" customHeight="1">
      <c r="E124" s="593"/>
      <c r="F124" s="593"/>
    </row>
    <row r="125" spans="5:6" s="567" customFormat="1" ht="13.15" customHeight="1">
      <c r="E125" s="593"/>
      <c r="F125" s="593"/>
    </row>
    <row r="126" spans="5:6" s="567" customFormat="1" ht="13.15" customHeight="1">
      <c r="E126" s="593"/>
      <c r="F126" s="593"/>
    </row>
    <row r="127" spans="5:6" s="567" customFormat="1" ht="13.15" customHeight="1">
      <c r="E127" s="593"/>
      <c r="F127" s="593"/>
    </row>
    <row r="128" spans="5:6" s="567" customFormat="1" ht="13.15" customHeight="1">
      <c r="E128" s="593"/>
      <c r="F128" s="593"/>
    </row>
  </sheetData>
  <sheetProtection algorithmName="SHA-512" hashValue="HaGr/WxSCMBdZEN0TIrv86zuEcQEAlNPGku2xf7Bg97OKtUvyUsjslZMVqU15RTRQwsr1Re/YvV93DkC71wscQ==" saltValue="/Wh8NzkLCPyrdY4xKH7tDQ==" spinCount="100000" sheet="1" objects="1" scenarios="1" formatCells="0" formatColumns="0" formatRows="0"/>
  <mergeCells count="26">
    <mergeCell ref="C15:D15"/>
    <mergeCell ref="C3:G3"/>
    <mergeCell ref="C4:G4"/>
    <mergeCell ref="C5:G5"/>
    <mergeCell ref="C7:D7"/>
    <mergeCell ref="C8:D8"/>
    <mergeCell ref="E8:F8"/>
    <mergeCell ref="C9:D9"/>
    <mergeCell ref="C10:D10"/>
    <mergeCell ref="C12:D12"/>
    <mergeCell ref="C13:D13"/>
    <mergeCell ref="C14:D14"/>
    <mergeCell ref="E27:F27"/>
    <mergeCell ref="C30:C31"/>
    <mergeCell ref="C32:C43"/>
    <mergeCell ref="C16:D16"/>
    <mergeCell ref="C17:D17"/>
    <mergeCell ref="C18:D18"/>
    <mergeCell ref="C19:D19"/>
    <mergeCell ref="C20:D20"/>
    <mergeCell ref="C21:D21"/>
    <mergeCell ref="C45:D45"/>
    <mergeCell ref="C47:D47"/>
    <mergeCell ref="C23:D23"/>
    <mergeCell ref="C26:D26"/>
    <mergeCell ref="C27:D28"/>
  </mergeCells>
  <pageMargins left="0.70866141732283472" right="0.70866141732283472" top="0.74803149606299213" bottom="0.74803149606299213" header="0.31496062992125984" footer="0.31496062992125984"/>
  <pageSetup paperSize="9" scale="43" fitToHeight="0"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X29"/>
  <sheetViews>
    <sheetView showGridLines="0" zoomScale="60" zoomScaleNormal="60" zoomScaleSheetLayoutView="70" workbookViewId="0"/>
  </sheetViews>
  <sheetFormatPr defaultColWidth="9.140625" defaultRowHeight="12.75"/>
  <cols>
    <col min="1" max="1" width="2" style="2" customWidth="1"/>
    <col min="2" max="2" width="27.28515625" style="2" customWidth="1"/>
    <col min="3" max="3" width="44.28515625" style="2" customWidth="1"/>
    <col min="4" max="4" width="34.85546875" style="2" customWidth="1"/>
    <col min="5" max="5" width="20.85546875" style="2" bestFit="1" customWidth="1"/>
    <col min="6" max="6" width="17.85546875" style="2" customWidth="1"/>
    <col min="7" max="7" width="20" style="2" bestFit="1" customWidth="1"/>
    <col min="8" max="8" width="23.7109375" style="2" customWidth="1"/>
    <col min="9" max="9" width="14.5703125" style="2" customWidth="1"/>
    <col min="10" max="10" width="16.42578125" style="2" customWidth="1"/>
    <col min="11" max="11" width="12.42578125" style="2" customWidth="1"/>
    <col min="12" max="12" width="14.42578125" style="2" customWidth="1"/>
    <col min="13" max="13" width="11.7109375" style="2" bestFit="1" customWidth="1"/>
    <col min="14" max="14" width="14.42578125" style="2" customWidth="1"/>
    <col min="15" max="15" width="20.85546875" style="2" bestFit="1" customWidth="1"/>
    <col min="16" max="16" width="19.7109375" style="2" customWidth="1"/>
    <col min="17" max="17" width="20" style="2" bestFit="1" customWidth="1"/>
    <col min="18" max="18" width="20" style="2" customWidth="1"/>
    <col min="19" max="20" width="14.85546875" style="2" bestFit="1" customWidth="1"/>
    <col min="21" max="21" width="12.42578125" style="2" customWidth="1"/>
    <col min="22" max="23" width="14.85546875" style="2" bestFit="1" customWidth="1"/>
    <col min="24" max="24" width="15.5703125" style="2" bestFit="1" customWidth="1"/>
    <col min="25" max="16384" width="9.140625" style="2"/>
  </cols>
  <sheetData>
    <row r="1" spans="2:24" s="595" customFormat="1">
      <c r="C1" s="595">
        <v>201909</v>
      </c>
      <c r="D1" s="595">
        <v>201912</v>
      </c>
      <c r="E1" s="595">
        <v>201909</v>
      </c>
      <c r="F1" s="595">
        <v>201909</v>
      </c>
      <c r="G1" s="595">
        <v>201909</v>
      </c>
      <c r="H1" s="595">
        <v>201909</v>
      </c>
      <c r="I1" s="595">
        <v>201909</v>
      </c>
      <c r="J1" s="595">
        <v>201909</v>
      </c>
      <c r="K1" s="595">
        <v>201909</v>
      </c>
      <c r="L1" s="595">
        <v>201909</v>
      </c>
      <c r="M1" s="595">
        <v>201909</v>
      </c>
      <c r="N1" s="595">
        <v>201909</v>
      </c>
      <c r="O1" s="595">
        <v>201912</v>
      </c>
      <c r="P1" s="595">
        <v>201912</v>
      </c>
      <c r="Q1" s="595">
        <v>201912</v>
      </c>
      <c r="R1" s="595">
        <v>201912</v>
      </c>
      <c r="S1" s="595">
        <v>201912</v>
      </c>
      <c r="T1" s="595">
        <v>201912</v>
      </c>
      <c r="U1" s="595">
        <v>201912</v>
      </c>
      <c r="V1" s="595">
        <v>201912</v>
      </c>
      <c r="W1" s="595">
        <v>201912</v>
      </c>
      <c r="X1" s="595">
        <v>201912</v>
      </c>
    </row>
    <row r="2" spans="2:24" s="595" customFormat="1">
      <c r="C2" s="595">
        <v>202003</v>
      </c>
      <c r="D2" s="595">
        <v>202006</v>
      </c>
      <c r="E2" s="595">
        <v>202003</v>
      </c>
      <c r="F2" s="595">
        <v>202003</v>
      </c>
      <c r="G2" s="595">
        <v>202003</v>
      </c>
      <c r="H2" s="595">
        <v>202003</v>
      </c>
      <c r="I2" s="595">
        <v>202003</v>
      </c>
      <c r="J2" s="595">
        <v>202003</v>
      </c>
      <c r="K2" s="595">
        <v>202003</v>
      </c>
      <c r="L2" s="595">
        <v>202003</v>
      </c>
      <c r="M2" s="595">
        <v>202003</v>
      </c>
      <c r="N2" s="595">
        <v>202003</v>
      </c>
      <c r="O2" s="595">
        <v>202006</v>
      </c>
      <c r="P2" s="595">
        <v>202006</v>
      </c>
      <c r="Q2" s="595">
        <v>202006</v>
      </c>
      <c r="R2" s="595">
        <v>202006</v>
      </c>
      <c r="S2" s="595">
        <v>202006</v>
      </c>
      <c r="T2" s="595">
        <v>202006</v>
      </c>
      <c r="U2" s="595">
        <v>202006</v>
      </c>
      <c r="V2" s="595">
        <v>202006</v>
      </c>
      <c r="W2" s="595">
        <v>202006</v>
      </c>
      <c r="X2" s="595">
        <v>202006</v>
      </c>
    </row>
    <row r="3" spans="2:24" ht="25.5">
      <c r="C3" s="741" t="s">
        <v>1</v>
      </c>
      <c r="D3" s="741"/>
      <c r="E3" s="741"/>
      <c r="F3" s="741"/>
      <c r="G3" s="741"/>
      <c r="H3" s="741"/>
      <c r="I3" s="741"/>
      <c r="J3" s="741"/>
      <c r="K3" s="741"/>
      <c r="L3" s="741"/>
      <c r="M3" s="741"/>
      <c r="N3" s="741"/>
      <c r="O3" s="741"/>
      <c r="P3" s="741"/>
      <c r="Q3" s="741"/>
      <c r="R3" s="741"/>
      <c r="S3" s="741"/>
      <c r="T3" s="741"/>
      <c r="U3" s="741"/>
      <c r="V3" s="741"/>
      <c r="W3" s="741"/>
      <c r="X3" s="741"/>
    </row>
    <row r="4" spans="2:24" ht="23.25" customHeight="1">
      <c r="B4" s="26"/>
      <c r="C4" s="742" t="s">
        <v>419</v>
      </c>
      <c r="D4" s="742"/>
      <c r="E4" s="742"/>
      <c r="F4" s="742"/>
      <c r="G4" s="742"/>
      <c r="H4" s="742"/>
      <c r="I4" s="742"/>
      <c r="J4" s="742"/>
      <c r="K4" s="742"/>
      <c r="L4" s="742"/>
      <c r="M4" s="742"/>
      <c r="N4" s="742"/>
      <c r="O4" s="742"/>
      <c r="P4" s="742"/>
      <c r="Q4" s="742"/>
      <c r="R4" s="742"/>
      <c r="S4" s="742"/>
      <c r="T4" s="742"/>
      <c r="U4" s="742"/>
      <c r="V4" s="742"/>
      <c r="W4" s="742"/>
      <c r="X4" s="742"/>
    </row>
    <row r="5" spans="2:24" ht="17.25" customHeight="1">
      <c r="B5" s="596"/>
      <c r="C5" s="859" t="str">
        <f ca="1">Cover!C5</f>
        <v>Intesa Sanpaolo S.p.A.</v>
      </c>
      <c r="D5" s="859"/>
      <c r="E5" s="859"/>
      <c r="F5" s="859"/>
      <c r="G5" s="859"/>
      <c r="H5" s="859"/>
      <c r="I5" s="859"/>
      <c r="J5" s="859"/>
      <c r="K5" s="859"/>
      <c r="L5" s="859"/>
      <c r="M5" s="859"/>
      <c r="N5" s="859"/>
      <c r="O5" s="859"/>
      <c r="P5" s="859"/>
      <c r="Q5" s="859"/>
      <c r="R5" s="859"/>
      <c r="S5" s="859"/>
      <c r="T5" s="859"/>
      <c r="U5" s="859"/>
      <c r="V5" s="859"/>
      <c r="W5" s="859"/>
      <c r="X5" s="859"/>
    </row>
    <row r="6" spans="2:24" ht="13.5" thickBot="1"/>
    <row r="7" spans="2:24" ht="15" customHeight="1" thickBot="1">
      <c r="B7" s="4"/>
      <c r="C7" s="860" t="s">
        <v>420</v>
      </c>
      <c r="D7" s="861"/>
      <c r="E7" s="862" t="s">
        <v>421</v>
      </c>
      <c r="F7" s="863"/>
      <c r="G7" s="863"/>
      <c r="H7" s="863"/>
      <c r="I7" s="863"/>
      <c r="J7" s="863"/>
      <c r="K7" s="863"/>
      <c r="L7" s="863"/>
      <c r="M7" s="863"/>
      <c r="N7" s="864"/>
      <c r="O7" s="862" t="s">
        <v>421</v>
      </c>
      <c r="P7" s="863"/>
      <c r="Q7" s="863"/>
      <c r="R7" s="863"/>
      <c r="S7" s="863"/>
      <c r="T7" s="863"/>
      <c r="U7" s="863"/>
      <c r="V7" s="863"/>
      <c r="W7" s="863"/>
      <c r="X7" s="864"/>
    </row>
    <row r="8" spans="2:24" s="597" customFormat="1" ht="74.25" customHeight="1">
      <c r="B8" s="149"/>
      <c r="C8" s="857" t="s">
        <v>210</v>
      </c>
      <c r="D8" s="857" t="s">
        <v>210</v>
      </c>
      <c r="E8" s="852" t="s">
        <v>422</v>
      </c>
      <c r="F8" s="853"/>
      <c r="G8" s="853" t="s">
        <v>423</v>
      </c>
      <c r="H8" s="853"/>
      <c r="I8" s="853" t="s">
        <v>424</v>
      </c>
      <c r="J8" s="853"/>
      <c r="K8" s="854" t="s">
        <v>425</v>
      </c>
      <c r="L8" s="855"/>
      <c r="M8" s="856"/>
      <c r="N8" s="850" t="s">
        <v>210</v>
      </c>
      <c r="O8" s="852" t="s">
        <v>422</v>
      </c>
      <c r="P8" s="853"/>
      <c r="Q8" s="853" t="s">
        <v>423</v>
      </c>
      <c r="R8" s="853"/>
      <c r="S8" s="853" t="s">
        <v>424</v>
      </c>
      <c r="T8" s="853"/>
      <c r="U8" s="854" t="s">
        <v>425</v>
      </c>
      <c r="V8" s="855"/>
      <c r="W8" s="856"/>
      <c r="X8" s="850" t="s">
        <v>210</v>
      </c>
    </row>
    <row r="9" spans="2:24" ht="123.75" customHeight="1" thickBot="1">
      <c r="B9" s="150" t="s">
        <v>279</v>
      </c>
      <c r="C9" s="858"/>
      <c r="D9" s="858"/>
      <c r="E9" s="598" t="s">
        <v>426</v>
      </c>
      <c r="F9" s="599" t="s">
        <v>427</v>
      </c>
      <c r="G9" s="599" t="s">
        <v>428</v>
      </c>
      <c r="H9" s="599" t="s">
        <v>429</v>
      </c>
      <c r="I9" s="599" t="s">
        <v>430</v>
      </c>
      <c r="J9" s="599" t="s">
        <v>431</v>
      </c>
      <c r="K9" s="599" t="s">
        <v>432</v>
      </c>
      <c r="L9" s="599" t="s">
        <v>430</v>
      </c>
      <c r="M9" s="599" t="s">
        <v>431</v>
      </c>
      <c r="N9" s="851"/>
      <c r="O9" s="598" t="s">
        <v>426</v>
      </c>
      <c r="P9" s="599" t="s">
        <v>427</v>
      </c>
      <c r="Q9" s="599" t="s">
        <v>428</v>
      </c>
      <c r="R9" s="599" t="s">
        <v>429</v>
      </c>
      <c r="S9" s="599" t="s">
        <v>430</v>
      </c>
      <c r="T9" s="599" t="s">
        <v>431</v>
      </c>
      <c r="U9" s="599" t="s">
        <v>432</v>
      </c>
      <c r="V9" s="599" t="s">
        <v>430</v>
      </c>
      <c r="W9" s="599" t="s">
        <v>431</v>
      </c>
      <c r="X9" s="851"/>
    </row>
    <row r="10" spans="2:24" ht="36" customHeight="1" thickBot="1">
      <c r="B10" s="4"/>
      <c r="C10" s="151" t="s">
        <v>12</v>
      </c>
      <c r="D10" s="152" t="s">
        <v>13</v>
      </c>
      <c r="E10" s="847" t="s">
        <v>12</v>
      </c>
      <c r="F10" s="848"/>
      <c r="G10" s="848"/>
      <c r="H10" s="848"/>
      <c r="I10" s="848"/>
      <c r="J10" s="848"/>
      <c r="K10" s="848"/>
      <c r="L10" s="848"/>
      <c r="M10" s="848"/>
      <c r="N10" s="849"/>
      <c r="O10" s="847" t="s">
        <v>13</v>
      </c>
      <c r="P10" s="848"/>
      <c r="Q10" s="848"/>
      <c r="R10" s="848"/>
      <c r="S10" s="848"/>
      <c r="T10" s="848"/>
      <c r="U10" s="848"/>
      <c r="V10" s="848"/>
      <c r="W10" s="848"/>
      <c r="X10" s="849"/>
    </row>
    <row r="11" spans="2:24" ht="14.25">
      <c r="B11" s="153" t="s">
        <v>433</v>
      </c>
      <c r="C11" s="600">
        <v>737.85130400000003</v>
      </c>
      <c r="D11" s="601">
        <v>639.74355600000001</v>
      </c>
      <c r="E11" s="602">
        <v>490.27414700000003</v>
      </c>
      <c r="F11" s="603">
        <v>153.09734800000001</v>
      </c>
      <c r="G11" s="602">
        <v>1177.5151069999999</v>
      </c>
      <c r="H11" s="603">
        <v>310.86848700000002</v>
      </c>
      <c r="I11" s="604"/>
      <c r="J11" s="605"/>
      <c r="K11" s="604"/>
      <c r="L11" s="606"/>
      <c r="M11" s="605"/>
      <c r="N11" s="607"/>
      <c r="O11" s="602">
        <v>488.95685099999997</v>
      </c>
      <c r="P11" s="603">
        <v>125.881742</v>
      </c>
      <c r="Q11" s="602">
        <v>1027.2469149999999</v>
      </c>
      <c r="R11" s="603">
        <v>261.76990899999998</v>
      </c>
      <c r="S11" s="604"/>
      <c r="T11" s="605"/>
      <c r="U11" s="604"/>
      <c r="V11" s="606"/>
      <c r="W11" s="605"/>
      <c r="X11" s="607"/>
    </row>
    <row r="12" spans="2:24" ht="14.25">
      <c r="B12" s="154" t="s">
        <v>434</v>
      </c>
      <c r="C12" s="608">
        <v>249.49859999999998</v>
      </c>
      <c r="D12" s="609">
        <v>217.21097500000002</v>
      </c>
      <c r="E12" s="602">
        <v>188.24430699999999</v>
      </c>
      <c r="F12" s="610">
        <v>63.679670999999999</v>
      </c>
      <c r="G12" s="602">
        <v>312.76364899999999</v>
      </c>
      <c r="H12" s="610">
        <v>70.567211999999998</v>
      </c>
      <c r="I12" s="611"/>
      <c r="J12" s="612"/>
      <c r="K12" s="611"/>
      <c r="L12" s="613"/>
      <c r="M12" s="612"/>
      <c r="N12" s="614"/>
      <c r="O12" s="602">
        <v>222.67443499999999</v>
      </c>
      <c r="P12" s="610">
        <v>59.421190000000003</v>
      </c>
      <c r="Q12" s="602">
        <v>227.96752000000001</v>
      </c>
      <c r="R12" s="610">
        <v>60.930774999999997</v>
      </c>
      <c r="S12" s="611"/>
      <c r="T12" s="612"/>
      <c r="U12" s="611"/>
      <c r="V12" s="613"/>
      <c r="W12" s="612"/>
      <c r="X12" s="614"/>
    </row>
    <row r="13" spans="2:24" ht="14.25">
      <c r="B13" s="154" t="s">
        <v>435</v>
      </c>
      <c r="C13" s="608">
        <v>488.3526875</v>
      </c>
      <c r="D13" s="609">
        <v>422.53257499999995</v>
      </c>
      <c r="E13" s="602">
        <v>302.02983999999998</v>
      </c>
      <c r="F13" s="610">
        <v>89.417676999999998</v>
      </c>
      <c r="G13" s="602">
        <v>864.75145799999996</v>
      </c>
      <c r="H13" s="610">
        <v>240.301275</v>
      </c>
      <c r="I13" s="611"/>
      <c r="J13" s="612"/>
      <c r="K13" s="611"/>
      <c r="L13" s="613"/>
      <c r="M13" s="612"/>
      <c r="N13" s="614"/>
      <c r="O13" s="602">
        <v>266.28241600000001</v>
      </c>
      <c r="P13" s="610">
        <v>66.460552000000007</v>
      </c>
      <c r="Q13" s="602">
        <v>799.27939500000002</v>
      </c>
      <c r="R13" s="610">
        <v>200.839134</v>
      </c>
      <c r="S13" s="611"/>
      <c r="T13" s="612"/>
      <c r="U13" s="611"/>
      <c r="V13" s="613"/>
      <c r="W13" s="612"/>
      <c r="X13" s="614"/>
    </row>
    <row r="14" spans="2:24" ht="14.25">
      <c r="B14" s="154" t="s">
        <v>436</v>
      </c>
      <c r="C14" s="602">
        <v>9.2084100000000007</v>
      </c>
      <c r="D14" s="602">
        <v>7.8605390000000002</v>
      </c>
      <c r="E14" s="602">
        <v>42.096775999999998</v>
      </c>
      <c r="F14" s="610">
        <v>15.610557</v>
      </c>
      <c r="G14" s="602">
        <v>41.336267999999997</v>
      </c>
      <c r="H14" s="610">
        <v>12.594146</v>
      </c>
      <c r="I14" s="611"/>
      <c r="J14" s="612"/>
      <c r="K14" s="611"/>
      <c r="L14" s="613"/>
      <c r="M14" s="612"/>
      <c r="N14" s="614"/>
      <c r="O14" s="602">
        <v>34.378379000000002</v>
      </c>
      <c r="P14" s="610">
        <v>8.5920349999999992</v>
      </c>
      <c r="Q14" s="602">
        <v>62.166871</v>
      </c>
      <c r="R14" s="610">
        <v>21.468871</v>
      </c>
      <c r="S14" s="611"/>
      <c r="T14" s="612"/>
      <c r="U14" s="611"/>
      <c r="V14" s="613"/>
      <c r="W14" s="612"/>
      <c r="X14" s="614"/>
    </row>
    <row r="15" spans="2:24" ht="14.25">
      <c r="B15" s="154" t="s">
        <v>434</v>
      </c>
      <c r="C15" s="602">
        <v>1.0080875</v>
      </c>
      <c r="D15" s="609">
        <v>1.0928500000000001</v>
      </c>
      <c r="E15" s="602">
        <v>0</v>
      </c>
      <c r="F15" s="610">
        <v>0</v>
      </c>
      <c r="G15" s="602">
        <v>0</v>
      </c>
      <c r="H15" s="610">
        <v>0</v>
      </c>
      <c r="I15" s="611"/>
      <c r="J15" s="612"/>
      <c r="K15" s="611"/>
      <c r="L15" s="613"/>
      <c r="M15" s="612"/>
      <c r="N15" s="614"/>
      <c r="O15" s="602">
        <v>0</v>
      </c>
      <c r="P15" s="610">
        <v>0</v>
      </c>
      <c r="Q15" s="602">
        <v>0</v>
      </c>
      <c r="R15" s="610">
        <v>0</v>
      </c>
      <c r="S15" s="611"/>
      <c r="T15" s="612"/>
      <c r="U15" s="611"/>
      <c r="V15" s="613"/>
      <c r="W15" s="612"/>
      <c r="X15" s="614"/>
    </row>
    <row r="16" spans="2:24" ht="14.25">
      <c r="B16" s="154" t="s">
        <v>435</v>
      </c>
      <c r="C16" s="602">
        <v>8.2003249999999994</v>
      </c>
      <c r="D16" s="609">
        <v>6.7676875000000001</v>
      </c>
      <c r="E16" s="602">
        <v>42.096775999999998</v>
      </c>
      <c r="F16" s="610">
        <v>15.610557</v>
      </c>
      <c r="G16" s="602">
        <v>41.336267999999997</v>
      </c>
      <c r="H16" s="610">
        <v>12.594146</v>
      </c>
      <c r="I16" s="611"/>
      <c r="J16" s="612"/>
      <c r="K16" s="611"/>
      <c r="L16" s="613"/>
      <c r="M16" s="612"/>
      <c r="N16" s="614"/>
      <c r="O16" s="602">
        <v>34.378379000000002</v>
      </c>
      <c r="P16" s="610">
        <v>8.5920349999999992</v>
      </c>
      <c r="Q16" s="602">
        <v>62.166871</v>
      </c>
      <c r="R16" s="610">
        <v>21.468871</v>
      </c>
      <c r="S16" s="611"/>
      <c r="T16" s="612"/>
      <c r="U16" s="611"/>
      <c r="V16" s="613"/>
      <c r="W16" s="612"/>
      <c r="X16" s="614"/>
    </row>
    <row r="17" spans="2:24" ht="14.25">
      <c r="B17" s="154" t="s">
        <v>437</v>
      </c>
      <c r="C17" s="602">
        <v>611.85071600000003</v>
      </c>
      <c r="D17" s="609">
        <v>799.75387599999999</v>
      </c>
      <c r="E17" s="602">
        <v>0</v>
      </c>
      <c r="F17" s="610">
        <v>0</v>
      </c>
      <c r="G17" s="602">
        <v>0</v>
      </c>
      <c r="H17" s="610">
        <v>0</v>
      </c>
      <c r="I17" s="611"/>
      <c r="J17" s="612"/>
      <c r="K17" s="611"/>
      <c r="L17" s="613"/>
      <c r="M17" s="612"/>
      <c r="N17" s="614"/>
      <c r="O17" s="602">
        <v>0</v>
      </c>
      <c r="P17" s="610">
        <v>0</v>
      </c>
      <c r="Q17" s="602">
        <v>0</v>
      </c>
      <c r="R17" s="610">
        <v>0</v>
      </c>
      <c r="S17" s="611"/>
      <c r="T17" s="612"/>
      <c r="U17" s="611"/>
      <c r="V17" s="613"/>
      <c r="W17" s="612"/>
      <c r="X17" s="614"/>
    </row>
    <row r="18" spans="2:24" ht="15" thickBot="1">
      <c r="B18" s="155" t="s">
        <v>438</v>
      </c>
      <c r="C18" s="615">
        <v>5.2750380000000003</v>
      </c>
      <c r="D18" s="616">
        <v>8.2015630000000002</v>
      </c>
      <c r="E18" s="602">
        <v>9.8515499999999996</v>
      </c>
      <c r="F18" s="610">
        <v>2.0594869999999998</v>
      </c>
      <c r="G18" s="602">
        <v>61.823853</v>
      </c>
      <c r="H18" s="610">
        <v>15.709629</v>
      </c>
      <c r="I18" s="611"/>
      <c r="J18" s="612"/>
      <c r="K18" s="611"/>
      <c r="L18" s="613"/>
      <c r="M18" s="612"/>
      <c r="N18" s="614"/>
      <c r="O18" s="602">
        <v>5.0965879999999997</v>
      </c>
      <c r="P18" s="610">
        <v>1.9584550000000001</v>
      </c>
      <c r="Q18" s="602">
        <v>50.686366999999997</v>
      </c>
      <c r="R18" s="610">
        <v>16.344828</v>
      </c>
      <c r="S18" s="611"/>
      <c r="T18" s="612"/>
      <c r="U18" s="611"/>
      <c r="V18" s="613"/>
      <c r="W18" s="612"/>
      <c r="X18" s="614"/>
    </row>
    <row r="19" spans="2:24" ht="15" thickBot="1">
      <c r="B19" s="156" t="s">
        <v>277</v>
      </c>
      <c r="C19" s="617">
        <f ca="1">+C11+C14+C17+C18</f>
        <v>1364.1854679999999</v>
      </c>
      <c r="D19" s="618">
        <f ca="1">+D11+D14+D17+D18</f>
        <v>1455.559534</v>
      </c>
      <c r="E19" s="619">
        <v>347.72536000000002</v>
      </c>
      <c r="F19" s="620">
        <v>104.884343</v>
      </c>
      <c r="G19" s="619">
        <v>804.94474500000001</v>
      </c>
      <c r="H19" s="620">
        <v>232.10072299999999</v>
      </c>
      <c r="I19" s="619">
        <v>305.950401</v>
      </c>
      <c r="J19" s="620">
        <v>295.32900000000001</v>
      </c>
      <c r="K19" s="619">
        <v>0</v>
      </c>
      <c r="L19" s="621">
        <v>0</v>
      </c>
      <c r="M19" s="620">
        <v>0</v>
      </c>
      <c r="N19" s="620">
        <v>18232.756324999998</v>
      </c>
      <c r="O19" s="619">
        <v>309.88803899999999</v>
      </c>
      <c r="P19" s="620">
        <v>78.873495000000005</v>
      </c>
      <c r="Q19" s="619">
        <v>713.64860299999998</v>
      </c>
      <c r="R19" s="620">
        <v>178.518756</v>
      </c>
      <c r="S19" s="619">
        <v>285.47845000000001</v>
      </c>
      <c r="T19" s="620">
        <v>260.97750000000002</v>
      </c>
      <c r="U19" s="619">
        <v>0</v>
      </c>
      <c r="V19" s="621">
        <v>0</v>
      </c>
      <c r="W19" s="620">
        <v>0</v>
      </c>
      <c r="X19" s="620">
        <v>16362.688649</v>
      </c>
    </row>
    <row r="20" spans="2:24" ht="25.15" customHeight="1">
      <c r="B20" s="157" t="s">
        <v>439</v>
      </c>
    </row>
    <row r="21" spans="2:24" s="622" customFormat="1">
      <c r="B21" s="158"/>
    </row>
    <row r="22" spans="2:24">
      <c r="C22" s="622"/>
      <c r="E22" s="622"/>
      <c r="F22" s="622"/>
      <c r="G22" s="622"/>
      <c r="H22" s="622"/>
    </row>
    <row r="23" spans="2:24">
      <c r="C23" s="622"/>
      <c r="E23" s="622"/>
      <c r="F23" s="622"/>
      <c r="G23" s="622"/>
      <c r="H23" s="622"/>
    </row>
    <row r="24" spans="2:24">
      <c r="C24" s="622"/>
      <c r="E24" s="622"/>
      <c r="F24" s="622"/>
      <c r="G24" s="622"/>
      <c r="H24" s="622"/>
    </row>
    <row r="25" spans="2:24">
      <c r="C25" s="622"/>
      <c r="E25" s="622"/>
      <c r="F25" s="622"/>
      <c r="G25" s="622"/>
      <c r="H25" s="622"/>
    </row>
    <row r="26" spans="2:24">
      <c r="C26" s="622"/>
      <c r="E26" s="622"/>
      <c r="F26" s="622"/>
      <c r="G26" s="622"/>
      <c r="H26" s="622"/>
    </row>
    <row r="27" spans="2:24">
      <c r="C27" s="622"/>
      <c r="E27" s="622"/>
      <c r="F27" s="622"/>
      <c r="G27" s="622"/>
      <c r="H27" s="622"/>
    </row>
    <row r="28" spans="2:24">
      <c r="C28" s="622"/>
      <c r="E28" s="622"/>
      <c r="F28" s="622"/>
      <c r="G28" s="622"/>
      <c r="H28" s="622"/>
    </row>
    <row r="29" spans="2:24">
      <c r="E29" s="622"/>
      <c r="F29" s="622"/>
      <c r="G29" s="622"/>
      <c r="H29" s="622"/>
    </row>
  </sheetData>
  <sheetProtection algorithmName="SHA-512" hashValue="8skHiY+5KBchOneokRe6rEoIil0FfLTvWSA5brxxo2kUjIfbK+3fRfBGJAZ8k3hfRm/zJ5jIf0SR5fJhKakZAg==" saltValue="DCXDmpHgEtkifesYlKdaUw==" spinCount="100000" sheet="1" objects="1" scenarios="1" formatCells="0" formatColumns="0" formatRows="0"/>
  <mergeCells count="20">
    <mergeCell ref="C3:X3"/>
    <mergeCell ref="C4:X4"/>
    <mergeCell ref="C5:X5"/>
    <mergeCell ref="C7:D7"/>
    <mergeCell ref="E7:N7"/>
    <mergeCell ref="O7:X7"/>
    <mergeCell ref="C8:C9"/>
    <mergeCell ref="D8:D9"/>
    <mergeCell ref="E8:F8"/>
    <mergeCell ref="G8:H8"/>
    <mergeCell ref="I8:J8"/>
    <mergeCell ref="E10:N10"/>
    <mergeCell ref="O10:X10"/>
    <mergeCell ref="N8:N9"/>
    <mergeCell ref="O8:P8"/>
    <mergeCell ref="Q8:R8"/>
    <mergeCell ref="S8:T8"/>
    <mergeCell ref="U8:W8"/>
    <mergeCell ref="X8:X9"/>
    <mergeCell ref="K8:M8"/>
  </mergeCells>
  <pageMargins left="0.70866141732283472" right="0.70866141732283472" top="0.74803149606299213" bottom="0.74803149606299213" header="0.31496062992125984" footer="0.31496062992125984"/>
  <pageSetup paperSize="9" scale="3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Fogli di lavoro</vt:lpstr>
      </vt:variant>
      <vt:variant>
        <vt:i4>15</vt:i4>
      </vt:variant>
      <vt:variant>
        <vt:lpstr>Intervalli denominati</vt:lpstr>
      </vt:variant>
      <vt:variant>
        <vt:i4>40</vt:i4>
      </vt:variant>
    </vt:vector>
  </HeadingPairs>
  <TitlesOfParts>
    <vt:vector size="55" baseType="lpstr">
      <vt:lpstr>Cover</vt:lpstr>
      <vt:lpstr>Key metrics</vt:lpstr>
      <vt:lpstr>Leverage</vt:lpstr>
      <vt:lpstr>Capital</vt:lpstr>
      <vt:lpstr>RWA OV1</vt:lpstr>
      <vt:lpstr>P&amp;L</vt:lpstr>
      <vt:lpstr>Assets</vt:lpstr>
      <vt:lpstr>Liabilities</vt:lpstr>
      <vt:lpstr>Market Risk</vt:lpstr>
      <vt:lpstr>Credit Risk_STA_a</vt:lpstr>
      <vt:lpstr>Credit Risk_IRB_a</vt:lpstr>
      <vt:lpstr>Sovereign</vt:lpstr>
      <vt:lpstr>NPE</vt:lpstr>
      <vt:lpstr>Forborne exposures</vt:lpstr>
      <vt:lpstr>NACE</vt:lpstr>
      <vt:lpstr>Assets!Area_stampa</vt:lpstr>
      <vt:lpstr>Capital!Area_stampa</vt:lpstr>
      <vt:lpstr>'Credit Risk_IRB_a'!Area_stampa</vt:lpstr>
      <vt:lpstr>'Credit Risk_STA_a'!Area_stampa</vt:lpstr>
      <vt:lpstr>'Forborne exposures'!Area_stampa</vt:lpstr>
      <vt:lpstr>'Key metrics'!Area_stampa</vt:lpstr>
      <vt:lpstr>Leverage!Area_stampa</vt:lpstr>
      <vt:lpstr>Liabilities!Area_stampa</vt:lpstr>
      <vt:lpstr>'Market Risk'!Area_stampa</vt:lpstr>
      <vt:lpstr>NACE!Area_stampa</vt:lpstr>
      <vt:lpstr>NPE!Area_stampa</vt:lpstr>
      <vt:lpstr>'P&amp;L'!Area_stampa</vt:lpstr>
      <vt:lpstr>'RWA OV1'!Area_stampa</vt:lpstr>
      <vt:lpstr>Sovereign!Area_stampa</vt:lpstr>
      <vt:lpstr>Count_IR_1</vt:lpstr>
      <vt:lpstr>Count_IR_10</vt:lpstr>
      <vt:lpstr>Count_IR_2</vt:lpstr>
      <vt:lpstr>Count_IR_3</vt:lpstr>
      <vt:lpstr>Count_IR_4</vt:lpstr>
      <vt:lpstr>Count_IR_5</vt:lpstr>
      <vt:lpstr>Count_IR_6</vt:lpstr>
      <vt:lpstr>Count_IR_7</vt:lpstr>
      <vt:lpstr>Count_IR_8</vt:lpstr>
      <vt:lpstr>Count_IR_9</vt:lpstr>
      <vt:lpstr>Count_ST_1</vt:lpstr>
      <vt:lpstr>Count_ST_10</vt:lpstr>
      <vt:lpstr>Count_ST_2</vt:lpstr>
      <vt:lpstr>Count_ST_3</vt:lpstr>
      <vt:lpstr>Count_ST_4</vt:lpstr>
      <vt:lpstr>Count_ST_5</vt:lpstr>
      <vt:lpstr>Count_ST_6</vt:lpstr>
      <vt:lpstr>Count_ST_7</vt:lpstr>
      <vt:lpstr>Count_ST_8</vt:lpstr>
      <vt:lpstr>Count_ST_9</vt:lpstr>
      <vt:lpstr>LEIRange</vt:lpstr>
      <vt:lpstr>'Credit Risk_IRB_a'!Titoli_stampa</vt:lpstr>
      <vt:lpstr>'Credit Risk_STA_a'!Titoli_stampa</vt:lpstr>
      <vt:lpstr>'Forborne exposures'!Titoli_stampa</vt:lpstr>
      <vt:lpstr>NPE!Titoli_stampa</vt:lpstr>
      <vt:lpstr>Sovereign!Titoli_stampa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2020-05-28T08:06:43Z</dcterms:created>
  <dcterms:modified xsi:type="dcterms:W3CDTF">2020-06-03T10:58:14Z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5fe31f-9de1-4167-a753-111c0df8115f_Enabled">
    <vt:lpwstr>True</vt:lpwstr>
  </property>
  <property fmtid="{D5CDD505-2E9C-101B-9397-08002B2CF9AE}" pid="3" name="MSIP_Label_5f5fe31f-9de1-4167-a753-111c0df8115f_SiteId">
    <vt:lpwstr>cc4baf00-15c9-48dd-9f59-88c98bde2be7</vt:lpwstr>
  </property>
  <property fmtid="{D5CDD505-2E9C-101B-9397-08002B2CF9AE}" pid="4" name="MSIP_Label_5f5fe31f-9de1-4167-a753-111c0df8115f_Owner">
    <vt:lpwstr>giuseppina.dimartino@intesasanpaolo.com</vt:lpwstr>
  </property>
  <property fmtid="{D5CDD505-2E9C-101B-9397-08002B2CF9AE}" pid="5" name="MSIP_Label_5f5fe31f-9de1-4167-a753-111c0df8115f_SetDate">
    <vt:lpwstr>2020-06-01T15:33:55.9582803Z</vt:lpwstr>
  </property>
  <property fmtid="{D5CDD505-2E9C-101B-9397-08002B2CF9AE}" pid="6" name="MSIP_Label_5f5fe31f-9de1-4167-a753-111c0df8115f_Name">
    <vt:lpwstr>Public</vt:lpwstr>
  </property>
  <property fmtid="{D5CDD505-2E9C-101B-9397-08002B2CF9AE}" pid="7" name="MSIP_Label_5f5fe31f-9de1-4167-a753-111c0df8115f_Application">
    <vt:lpwstr>Microsoft Azure Information Protection</vt:lpwstr>
  </property>
  <property fmtid="{D5CDD505-2E9C-101B-9397-08002B2CF9AE}" pid="8" name="MSIP_Label_5f5fe31f-9de1-4167-a753-111c0df8115f_ActionId">
    <vt:lpwstr>8dd4b2cf-968a-4281-a8ae-44c669a5f8bc</vt:lpwstr>
  </property>
  <property fmtid="{D5CDD505-2E9C-101B-9397-08002B2CF9AE}" pid="9" name="MSIP_Label_5f5fe31f-9de1-4167-a753-111c0df8115f_Extended_MSFT_Method">
    <vt:lpwstr>Automatic</vt:lpwstr>
  </property>
  <property fmtid="{D5CDD505-2E9C-101B-9397-08002B2CF9AE}" pid="10" name="Sensitivity">
    <vt:lpwstr>Public</vt:lpwstr>
  </property>
</Properties>
</file>