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J:\IRn\01_Market_communication\01_Press_releases\2023\Tabelle\Transparency exercise\"/>
    </mc:Choice>
  </mc:AlternateContent>
  <xr:revisionPtr revIDLastSave="0" documentId="8_{8DA0C818-835E-41AF-951D-88FF656D4A77}" xr6:coauthVersionLast="47" xr6:coauthVersionMax="47" xr10:uidLastSave="{00000000-0000-0000-0000-000000000000}"/>
  <workbookProtection workbookAlgorithmName="SHA-512" workbookHashValue="Epc8dFaoFy8SKQmJ42dhK0KBgtD7ycrskaBRdBMTlxLnn/yDfgHN1PHj7goVm3aPJbUuwC3ReKflVW/Spqr27g==" workbookSaltValue="k+Y0MtLUCxps7SPK8OpC/w==" workbookSpinCount="100000" lockStructure="1"/>
  <bookViews>
    <workbookView xWindow="-108" yWindow="-108" windowWidth="23256" windowHeight="12576" xr2:uid="{52B58759-390D-44D2-B5C9-BA9089AD49D7}"/>
  </bookViews>
  <sheets>
    <sheet name="Cover" sheetId="1" r:id="rId1"/>
    <sheet name="Key metrics" sheetId="2" r:id="rId2"/>
    <sheet name="Leverage" sheetId="3" r:id="rId3"/>
    <sheet name="Capital" sheetId="4" r:id="rId4"/>
    <sheet name="RWA OV1" sheetId="5" r:id="rId5"/>
    <sheet name="P&amp;L" sheetId="6" r:id="rId6"/>
    <sheet name="Assets" sheetId="7" r:id="rId7"/>
    <sheet name="Liabilities" sheetId="8" r:id="rId8"/>
    <sheet name="Market Risk" sheetId="9" r:id="rId9"/>
    <sheet name="Credit Risk_STA_a" sheetId="10" r:id="rId10"/>
    <sheet name="Credit Risk_IRB_a" sheetId="12" r:id="rId11"/>
    <sheet name="Sovereign" sheetId="14" r:id="rId12"/>
    <sheet name="NPE" sheetId="15" r:id="rId13"/>
    <sheet name="Forborne exposures" sheetId="16" r:id="rId14"/>
    <sheet name="NACE" sheetId="17" r:id="rId15"/>
    <sheet name="Collateral" sheetId="18" r:id="rId16"/>
    <sheet name="Relevant previous FAQs" sheetId="19" r:id="rId17"/>
  </sheets>
  <externalReferences>
    <externalReference r:id="rId18"/>
  </externalReferences>
  <definedNames>
    <definedName name="_AMO_RefreshMultipleList" hidden="1">"'&lt;Items /&gt;'"</definedName>
    <definedName name="_AMO_SingleObject_487092107__A1" hidden="1">#REF!</definedName>
    <definedName name="_AMO_XmlVersion" hidden="1">"'1'"</definedName>
    <definedName name="_xlnm._FilterDatabase" localSheetId="5" hidden="1">'P&amp;L'!$B$7:$E$50</definedName>
    <definedName name="_xlnm.Print_Area" localSheetId="6">Assets!$B$1:$AD$36</definedName>
    <definedName name="_xlnm.Print_Area" localSheetId="3">Capital!$B$1:$J$64</definedName>
    <definedName name="_xlnm.Print_Area" localSheetId="15">Collateral!$A$1:$V$29</definedName>
    <definedName name="_xlnm.Print_Area" localSheetId="10">'Credit Risk_IRB_a'!$A$1:$AA$269</definedName>
    <definedName name="_xlnm.Print_Area" localSheetId="9">'Credit Risk_STA_a'!$A$1:$S$316</definedName>
    <definedName name="_xlnm.Print_Area" localSheetId="13">'Forborne exposures'!$A$1:$Z$36</definedName>
    <definedName name="_xlnm.Print_Area" localSheetId="1">'Key metrics'!$A$1:$I$30</definedName>
    <definedName name="_xlnm.Print_Area" localSheetId="2">Leverage!$A$1:$J$16</definedName>
    <definedName name="_xlnm.Print_Area" localSheetId="7">Liabilities!$A$1:$I$56</definedName>
    <definedName name="_xlnm.Print_Area" localSheetId="8">'Market Risk'!$A$1:$X$34</definedName>
    <definedName name="_xlnm.Print_Area" localSheetId="14">NACE!$A$1:$Z$35</definedName>
    <definedName name="_xlnm.Print_Area" localSheetId="12">NPE!$A$1:$AL$39</definedName>
    <definedName name="_xlnm.Print_Area" localSheetId="5">'P&amp;L'!$B$1:$F$54</definedName>
    <definedName name="_xlnm.Print_Area" localSheetId="4">'RWA OV1'!$A$1:$G$34</definedName>
    <definedName name="_xlnm.Print_Area" localSheetId="11">Sovereign!$A$1:$AB$384</definedName>
    <definedName name="Banks">#REF!</definedName>
    <definedName name="Count_IR_1">'Credit Risk_IRB_a'!$B$34</definedName>
    <definedName name="Count_IR_10">'Credit Risk_IRB_a'!$B$250</definedName>
    <definedName name="Count_IR_2">'Credit Risk_IRB_a'!$B$58</definedName>
    <definedName name="Count_IR_3">'Credit Risk_IRB_a'!$B$82</definedName>
    <definedName name="Count_IR_4">'Credit Risk_IRB_a'!$B$106</definedName>
    <definedName name="Count_IR_5">'Credit Risk_IRB_a'!$B$130</definedName>
    <definedName name="Count_IR_6">'Credit Risk_IRB_a'!$B$154</definedName>
    <definedName name="Count_IR_7">'Credit Risk_IRB_a'!$B$178</definedName>
    <definedName name="Count_IR_8">'Credit Risk_IRB_a'!$B$202</definedName>
    <definedName name="Count_IR_9">'Credit Risk_IRB_a'!$B$226</definedName>
    <definedName name="Count_ST_1">'Credit Risk_STA_a'!$B$39</definedName>
    <definedName name="Count_ST_10">'Credit Risk_STA_a'!$B$291</definedName>
    <definedName name="Count_ST_2">'Credit Risk_STA_a'!$B$67</definedName>
    <definedName name="Count_ST_3">'Credit Risk_STA_a'!$B$95</definedName>
    <definedName name="Count_ST_4">'Credit Risk_STA_a'!$B$123</definedName>
    <definedName name="Count_ST_5">'Credit Risk_STA_a'!$B$151</definedName>
    <definedName name="Count_ST_6">'Credit Risk_STA_a'!$B$179</definedName>
    <definedName name="Count_ST_7">'Credit Risk_STA_a'!$B$207</definedName>
    <definedName name="Count_ST_8">'Credit Risk_STA_a'!$B$235</definedName>
    <definedName name="Count_ST_9">'Credit Risk_STA_a'!$B$263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EIRange">Cover!$C$6</definedName>
    <definedName name="templates">#REF!</definedName>
    <definedName name="_xlnm.Print_Titles" localSheetId="15">Collateral!$A:$B,Collateral!$1:$4</definedName>
    <definedName name="_xlnm.Print_Titles" localSheetId="10">'Credit Risk_IRB_a'!$B:$C,'Credit Risk_IRB_a'!$1:$4</definedName>
    <definedName name="_xlnm.Print_Titles" localSheetId="9">'Credit Risk_STA_a'!$B:$C,'Credit Risk_STA_a'!$1:$4</definedName>
    <definedName name="_xlnm.Print_Titles" localSheetId="13">'Forborne exposures'!$B:$B</definedName>
    <definedName name="_xlnm.Print_Titles" localSheetId="7">Liabilities!$2:$5</definedName>
    <definedName name="_xlnm.Print_Titles" localSheetId="14">NACE!$A:$B,NACE!$1:$4</definedName>
    <definedName name="_xlnm.Print_Titles" localSheetId="12">NPE!$B:$B</definedName>
    <definedName name="_xlnm.Print_Titles" localSheetId="11">Sovereign!$A:$B,Sovereign!$1:$11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18" l="1"/>
  <c r="C4" i="17"/>
  <c r="C4" i="16"/>
  <c r="C4" i="15"/>
  <c r="AA355" i="14"/>
  <c r="Z355" i="14"/>
  <c r="Y355" i="14"/>
  <c r="X355" i="14"/>
  <c r="W355" i="14"/>
  <c r="V355" i="14"/>
  <c r="U355" i="14"/>
  <c r="T355" i="14"/>
  <c r="S355" i="14"/>
  <c r="R355" i="14"/>
  <c r="Q355" i="14"/>
  <c r="P355" i="14"/>
  <c r="N355" i="14"/>
  <c r="M355" i="14"/>
  <c r="L355" i="14"/>
  <c r="K355" i="14"/>
  <c r="J355" i="14"/>
  <c r="I355" i="14"/>
  <c r="H355" i="14"/>
  <c r="G355" i="14"/>
  <c r="F355" i="14"/>
  <c r="E355" i="14"/>
  <c r="D355" i="14"/>
  <c r="C355" i="14"/>
  <c r="AA347" i="14"/>
  <c r="Z347" i="14"/>
  <c r="Y347" i="14"/>
  <c r="X347" i="14"/>
  <c r="W347" i="14"/>
  <c r="V347" i="14"/>
  <c r="U347" i="14"/>
  <c r="T347" i="14"/>
  <c r="S347" i="14"/>
  <c r="R347" i="14"/>
  <c r="Q347" i="14"/>
  <c r="P347" i="14"/>
  <c r="N347" i="14"/>
  <c r="M347" i="14"/>
  <c r="L347" i="14"/>
  <c r="K347" i="14"/>
  <c r="J347" i="14"/>
  <c r="I347" i="14"/>
  <c r="H347" i="14"/>
  <c r="G347" i="14"/>
  <c r="F347" i="14"/>
  <c r="E347" i="14"/>
  <c r="D347" i="14"/>
  <c r="C347" i="14"/>
  <c r="AA339" i="14"/>
  <c r="Z339" i="14"/>
  <c r="Y339" i="14"/>
  <c r="X339" i="14"/>
  <c r="W339" i="14"/>
  <c r="V339" i="14"/>
  <c r="U339" i="14"/>
  <c r="T339" i="14"/>
  <c r="S339" i="14"/>
  <c r="R339" i="14"/>
  <c r="Q339" i="14"/>
  <c r="P339" i="14"/>
  <c r="N339" i="14"/>
  <c r="M339" i="14"/>
  <c r="L339" i="14"/>
  <c r="K339" i="14"/>
  <c r="J339" i="14"/>
  <c r="I339" i="14"/>
  <c r="H339" i="14"/>
  <c r="G339" i="14"/>
  <c r="F339" i="14"/>
  <c r="E339" i="14"/>
  <c r="D339" i="14"/>
  <c r="C339" i="14"/>
  <c r="AA331" i="14"/>
  <c r="Z331" i="14"/>
  <c r="Y331" i="14"/>
  <c r="X331" i="14"/>
  <c r="W331" i="14"/>
  <c r="V331" i="14"/>
  <c r="U331" i="14"/>
  <c r="T331" i="14"/>
  <c r="S331" i="14"/>
  <c r="R331" i="14"/>
  <c r="Q331" i="14"/>
  <c r="P331" i="14"/>
  <c r="N331" i="14"/>
  <c r="M331" i="14"/>
  <c r="L331" i="14"/>
  <c r="K331" i="14"/>
  <c r="J331" i="14"/>
  <c r="I331" i="14"/>
  <c r="H331" i="14"/>
  <c r="G331" i="14"/>
  <c r="F331" i="14"/>
  <c r="E331" i="14"/>
  <c r="D331" i="14"/>
  <c r="C331" i="14"/>
  <c r="AA323" i="14"/>
  <c r="Z323" i="14"/>
  <c r="Y323" i="14"/>
  <c r="X323" i="14"/>
  <c r="W323" i="14"/>
  <c r="V323" i="14"/>
  <c r="U323" i="14"/>
  <c r="T323" i="14"/>
  <c r="S323" i="14"/>
  <c r="R323" i="14"/>
  <c r="Q323" i="14"/>
  <c r="P323" i="14"/>
  <c r="N323" i="14"/>
  <c r="M323" i="14"/>
  <c r="L323" i="14"/>
  <c r="K323" i="14"/>
  <c r="J323" i="14"/>
  <c r="I323" i="14"/>
  <c r="H323" i="14"/>
  <c r="G323" i="14"/>
  <c r="F323" i="14"/>
  <c r="E323" i="14"/>
  <c r="D323" i="14"/>
  <c r="C323" i="14"/>
  <c r="V315" i="14"/>
  <c r="Q315" i="14"/>
  <c r="K315" i="14"/>
  <c r="AA315" i="14"/>
  <c r="Z315" i="14"/>
  <c r="Y315" i="14"/>
  <c r="X315" i="14"/>
  <c r="W315" i="14"/>
  <c r="U315" i="14"/>
  <c r="T315" i="14"/>
  <c r="S315" i="14"/>
  <c r="R315" i="14"/>
  <c r="P315" i="14"/>
  <c r="N315" i="14"/>
  <c r="M315" i="14"/>
  <c r="L315" i="14"/>
  <c r="J315" i="14"/>
  <c r="I315" i="14"/>
  <c r="H315" i="14"/>
  <c r="G315" i="14"/>
  <c r="F315" i="14"/>
  <c r="E315" i="14"/>
  <c r="D315" i="14"/>
  <c r="C315" i="14"/>
  <c r="Z307" i="14"/>
  <c r="X307" i="14"/>
  <c r="V307" i="14"/>
  <c r="T307" i="14"/>
  <c r="R307" i="14"/>
  <c r="P307" i="14"/>
  <c r="AA307" i="14"/>
  <c r="Y307" i="14"/>
  <c r="W307" i="14"/>
  <c r="U307" i="14"/>
  <c r="S307" i="14"/>
  <c r="Q307" i="14"/>
  <c r="N307" i="14"/>
  <c r="M307" i="14"/>
  <c r="L307" i="14"/>
  <c r="K307" i="14"/>
  <c r="J307" i="14"/>
  <c r="I307" i="14"/>
  <c r="H307" i="14"/>
  <c r="G307" i="14"/>
  <c r="F307" i="14"/>
  <c r="E307" i="14"/>
  <c r="D307" i="14"/>
  <c r="C307" i="14"/>
  <c r="Z299" i="14"/>
  <c r="X299" i="14"/>
  <c r="V299" i="14"/>
  <c r="T299" i="14"/>
  <c r="R299" i="14"/>
  <c r="P299" i="14"/>
  <c r="AA299" i="14"/>
  <c r="Y299" i="14"/>
  <c r="W299" i="14"/>
  <c r="U299" i="14"/>
  <c r="S299" i="14"/>
  <c r="Q299" i="14"/>
  <c r="N299" i="14"/>
  <c r="M299" i="14"/>
  <c r="L299" i="14"/>
  <c r="K299" i="14"/>
  <c r="J299" i="14"/>
  <c r="I299" i="14"/>
  <c r="H299" i="14"/>
  <c r="G299" i="14"/>
  <c r="F299" i="14"/>
  <c r="E299" i="14"/>
  <c r="D299" i="14"/>
  <c r="C299" i="14"/>
  <c r="Z291" i="14"/>
  <c r="X291" i="14"/>
  <c r="V291" i="14"/>
  <c r="T291" i="14"/>
  <c r="R291" i="14"/>
  <c r="P291" i="14"/>
  <c r="AA291" i="14"/>
  <c r="Y291" i="14"/>
  <c r="W291" i="14"/>
  <c r="U291" i="14"/>
  <c r="S291" i="14"/>
  <c r="Q291" i="14"/>
  <c r="N291" i="14"/>
  <c r="M291" i="14"/>
  <c r="L291" i="14"/>
  <c r="K291" i="14"/>
  <c r="J291" i="14"/>
  <c r="I291" i="14"/>
  <c r="H291" i="14"/>
  <c r="G291" i="14"/>
  <c r="F291" i="14"/>
  <c r="E291" i="14"/>
  <c r="D291" i="14"/>
  <c r="C291" i="14"/>
  <c r="Z283" i="14"/>
  <c r="X283" i="14"/>
  <c r="V283" i="14"/>
  <c r="T283" i="14"/>
  <c r="R283" i="14"/>
  <c r="P283" i="14"/>
  <c r="AA283" i="14"/>
  <c r="Y283" i="14"/>
  <c r="W283" i="14"/>
  <c r="U283" i="14"/>
  <c r="S283" i="14"/>
  <c r="Q283" i="14"/>
  <c r="N283" i="14"/>
  <c r="M283" i="14"/>
  <c r="L283" i="14"/>
  <c r="K283" i="14"/>
  <c r="J283" i="14"/>
  <c r="I283" i="14"/>
  <c r="H283" i="14"/>
  <c r="G283" i="14"/>
  <c r="F283" i="14"/>
  <c r="E283" i="14"/>
  <c r="D283" i="14"/>
  <c r="C283" i="14"/>
  <c r="Z275" i="14"/>
  <c r="X275" i="14"/>
  <c r="V275" i="14"/>
  <c r="T275" i="14"/>
  <c r="R275" i="14"/>
  <c r="P275" i="14"/>
  <c r="AA275" i="14"/>
  <c r="Y275" i="14"/>
  <c r="W275" i="14"/>
  <c r="U275" i="14"/>
  <c r="S275" i="14"/>
  <c r="Q275" i="14"/>
  <c r="N275" i="14"/>
  <c r="M275" i="14"/>
  <c r="L275" i="14"/>
  <c r="K275" i="14"/>
  <c r="J275" i="14"/>
  <c r="I275" i="14"/>
  <c r="H275" i="14"/>
  <c r="G275" i="14"/>
  <c r="F275" i="14"/>
  <c r="E275" i="14"/>
  <c r="D275" i="14"/>
  <c r="C275" i="14"/>
  <c r="Z267" i="14"/>
  <c r="X267" i="14"/>
  <c r="V267" i="14"/>
  <c r="T267" i="14"/>
  <c r="R267" i="14"/>
  <c r="P267" i="14"/>
  <c r="AA267" i="14"/>
  <c r="Y267" i="14"/>
  <c r="W267" i="14"/>
  <c r="U267" i="14"/>
  <c r="S267" i="14"/>
  <c r="Q267" i="14"/>
  <c r="N267" i="14"/>
  <c r="M267" i="14"/>
  <c r="L267" i="14"/>
  <c r="K267" i="14"/>
  <c r="J267" i="14"/>
  <c r="I267" i="14"/>
  <c r="H267" i="14"/>
  <c r="G267" i="14"/>
  <c r="F267" i="14"/>
  <c r="E267" i="14"/>
  <c r="D267" i="14"/>
  <c r="C267" i="14"/>
  <c r="Z259" i="14"/>
  <c r="X259" i="14"/>
  <c r="V259" i="14"/>
  <c r="T259" i="14"/>
  <c r="R259" i="14"/>
  <c r="P259" i="14"/>
  <c r="AA259" i="14"/>
  <c r="Y259" i="14"/>
  <c r="W259" i="14"/>
  <c r="U259" i="14"/>
  <c r="S259" i="14"/>
  <c r="Q259" i="14"/>
  <c r="N259" i="14"/>
  <c r="M259" i="14"/>
  <c r="L259" i="14"/>
  <c r="K259" i="14"/>
  <c r="J259" i="14"/>
  <c r="I259" i="14"/>
  <c r="H259" i="14"/>
  <c r="G259" i="14"/>
  <c r="F259" i="14"/>
  <c r="E259" i="14"/>
  <c r="D259" i="14"/>
  <c r="C259" i="14"/>
  <c r="Z251" i="14"/>
  <c r="X251" i="14"/>
  <c r="V251" i="14"/>
  <c r="T251" i="14"/>
  <c r="R251" i="14"/>
  <c r="P251" i="14"/>
  <c r="AA251" i="14"/>
  <c r="Y251" i="14"/>
  <c r="W251" i="14"/>
  <c r="U251" i="14"/>
  <c r="S251" i="14"/>
  <c r="Q251" i="14"/>
  <c r="N251" i="14"/>
  <c r="M251" i="14"/>
  <c r="L251" i="14"/>
  <c r="K251" i="14"/>
  <c r="J251" i="14"/>
  <c r="I251" i="14"/>
  <c r="H251" i="14"/>
  <c r="G251" i="14"/>
  <c r="F251" i="14"/>
  <c r="E251" i="14"/>
  <c r="D251" i="14"/>
  <c r="C251" i="14"/>
  <c r="Z243" i="14"/>
  <c r="X243" i="14"/>
  <c r="V243" i="14"/>
  <c r="T243" i="14"/>
  <c r="R243" i="14"/>
  <c r="P243" i="14"/>
  <c r="AA243" i="14"/>
  <c r="Y243" i="14"/>
  <c r="W243" i="14"/>
  <c r="U243" i="14"/>
  <c r="S243" i="14"/>
  <c r="Q243" i="14"/>
  <c r="N243" i="14"/>
  <c r="M243" i="14"/>
  <c r="L243" i="14"/>
  <c r="K243" i="14"/>
  <c r="J243" i="14"/>
  <c r="I243" i="14"/>
  <c r="H243" i="14"/>
  <c r="G243" i="14"/>
  <c r="F243" i="14"/>
  <c r="E243" i="14"/>
  <c r="D243" i="14"/>
  <c r="C243" i="14"/>
  <c r="Z235" i="14"/>
  <c r="X235" i="14"/>
  <c r="V235" i="14"/>
  <c r="T235" i="14"/>
  <c r="R235" i="14"/>
  <c r="P235" i="14"/>
  <c r="AA235" i="14"/>
  <c r="Y235" i="14"/>
  <c r="W235" i="14"/>
  <c r="U235" i="14"/>
  <c r="S235" i="14"/>
  <c r="Q235" i="14"/>
  <c r="N235" i="14"/>
  <c r="M235" i="14"/>
  <c r="L235" i="14"/>
  <c r="K235" i="14"/>
  <c r="J235" i="14"/>
  <c r="I235" i="14"/>
  <c r="H235" i="14"/>
  <c r="G235" i="14"/>
  <c r="F235" i="14"/>
  <c r="E235" i="14"/>
  <c r="D235" i="14"/>
  <c r="C235" i="14"/>
  <c r="Z227" i="14"/>
  <c r="X227" i="14"/>
  <c r="V227" i="14"/>
  <c r="T227" i="14"/>
  <c r="R227" i="14"/>
  <c r="P227" i="14"/>
  <c r="AA227" i="14"/>
  <c r="Y227" i="14"/>
  <c r="W227" i="14"/>
  <c r="U227" i="14"/>
  <c r="S227" i="14"/>
  <c r="Q227" i="14"/>
  <c r="N227" i="14"/>
  <c r="M227" i="14"/>
  <c r="L227" i="14"/>
  <c r="K227" i="14"/>
  <c r="J227" i="14"/>
  <c r="I227" i="14"/>
  <c r="H227" i="14"/>
  <c r="G227" i="14"/>
  <c r="F227" i="14"/>
  <c r="E227" i="14"/>
  <c r="D227" i="14"/>
  <c r="C227" i="14"/>
  <c r="Z219" i="14"/>
  <c r="X219" i="14"/>
  <c r="V219" i="14"/>
  <c r="T219" i="14"/>
  <c r="R219" i="14"/>
  <c r="P219" i="14"/>
  <c r="AA219" i="14"/>
  <c r="Y219" i="14"/>
  <c r="W219" i="14"/>
  <c r="U219" i="14"/>
  <c r="S219" i="14"/>
  <c r="Q219" i="14"/>
  <c r="N219" i="14"/>
  <c r="M219" i="14"/>
  <c r="L219" i="14"/>
  <c r="K219" i="14"/>
  <c r="J219" i="14"/>
  <c r="I219" i="14"/>
  <c r="H219" i="14"/>
  <c r="G219" i="14"/>
  <c r="F219" i="14"/>
  <c r="E219" i="14"/>
  <c r="D219" i="14"/>
  <c r="C219" i="14"/>
  <c r="Z211" i="14"/>
  <c r="X211" i="14"/>
  <c r="V211" i="14"/>
  <c r="T211" i="14"/>
  <c r="R211" i="14"/>
  <c r="P211" i="14"/>
  <c r="AA211" i="14"/>
  <c r="Y211" i="14"/>
  <c r="W211" i="14"/>
  <c r="U211" i="14"/>
  <c r="S211" i="14"/>
  <c r="Q211" i="14"/>
  <c r="N211" i="14"/>
  <c r="M211" i="14"/>
  <c r="L211" i="14"/>
  <c r="K211" i="14"/>
  <c r="J211" i="14"/>
  <c r="I211" i="14"/>
  <c r="H211" i="14"/>
  <c r="G211" i="14"/>
  <c r="F211" i="14"/>
  <c r="E211" i="14"/>
  <c r="D211" i="14"/>
  <c r="C211" i="14"/>
  <c r="X203" i="14"/>
  <c r="T203" i="14"/>
  <c r="P203" i="14"/>
  <c r="AA203" i="14"/>
  <c r="Z203" i="14"/>
  <c r="Y203" i="14"/>
  <c r="W203" i="14"/>
  <c r="V203" i="14"/>
  <c r="U203" i="14"/>
  <c r="S203" i="14"/>
  <c r="R203" i="14"/>
  <c r="Q203" i="14"/>
  <c r="N203" i="14"/>
  <c r="M203" i="14"/>
  <c r="L203" i="14"/>
  <c r="K203" i="14"/>
  <c r="J203" i="14"/>
  <c r="I203" i="14"/>
  <c r="H203" i="14"/>
  <c r="G203" i="14"/>
  <c r="F203" i="14"/>
  <c r="E203" i="14"/>
  <c r="D203" i="14"/>
  <c r="C203" i="14"/>
  <c r="AA195" i="14"/>
  <c r="Z195" i="14"/>
  <c r="Y195" i="14"/>
  <c r="X195" i="14"/>
  <c r="W195" i="14"/>
  <c r="V195" i="14"/>
  <c r="U195" i="14"/>
  <c r="T195" i="14"/>
  <c r="S195" i="14"/>
  <c r="R195" i="14"/>
  <c r="Q195" i="14"/>
  <c r="P195" i="14"/>
  <c r="N195" i="14"/>
  <c r="M195" i="14"/>
  <c r="L195" i="14"/>
  <c r="K195" i="14"/>
  <c r="J195" i="14"/>
  <c r="I195" i="14"/>
  <c r="H195" i="14"/>
  <c r="G195" i="14"/>
  <c r="F195" i="14"/>
  <c r="E195" i="14"/>
  <c r="D195" i="14"/>
  <c r="C195" i="14"/>
  <c r="Y187" i="14"/>
  <c r="U187" i="14"/>
  <c r="AA187" i="14"/>
  <c r="Z187" i="14"/>
  <c r="X187" i="14"/>
  <c r="W187" i="14"/>
  <c r="V187" i="14"/>
  <c r="T187" i="14"/>
  <c r="S187" i="14"/>
  <c r="R187" i="14"/>
  <c r="Q187" i="14"/>
  <c r="P187" i="14"/>
  <c r="N187" i="14"/>
  <c r="M187" i="14"/>
  <c r="L187" i="14"/>
  <c r="K187" i="14"/>
  <c r="J187" i="14"/>
  <c r="I187" i="14"/>
  <c r="H187" i="14"/>
  <c r="G187" i="14"/>
  <c r="F187" i="14"/>
  <c r="E187" i="14"/>
  <c r="D187" i="14"/>
  <c r="C187" i="14"/>
  <c r="AA179" i="14"/>
  <c r="W179" i="14"/>
  <c r="Z179" i="14"/>
  <c r="Y179" i="14"/>
  <c r="X179" i="14"/>
  <c r="V179" i="14"/>
  <c r="U179" i="14"/>
  <c r="T179" i="14"/>
  <c r="S179" i="14"/>
  <c r="R179" i="14"/>
  <c r="Q179" i="14"/>
  <c r="P179" i="14"/>
  <c r="N179" i="14"/>
  <c r="M179" i="14"/>
  <c r="L179" i="14"/>
  <c r="K179" i="14"/>
  <c r="J179" i="14"/>
  <c r="I179" i="14"/>
  <c r="H179" i="14"/>
  <c r="G179" i="14"/>
  <c r="F179" i="14"/>
  <c r="E179" i="14"/>
  <c r="D179" i="14"/>
  <c r="C179" i="14"/>
  <c r="Y171" i="14"/>
  <c r="U171" i="14"/>
  <c r="Q171" i="14"/>
  <c r="AA171" i="14"/>
  <c r="Z171" i="14"/>
  <c r="X171" i="14"/>
  <c r="W171" i="14"/>
  <c r="V171" i="14"/>
  <c r="T171" i="14"/>
  <c r="S171" i="14"/>
  <c r="R171" i="14"/>
  <c r="P171" i="14"/>
  <c r="N171" i="14"/>
  <c r="M171" i="14"/>
  <c r="L171" i="14"/>
  <c r="K171" i="14"/>
  <c r="J171" i="14"/>
  <c r="I171" i="14"/>
  <c r="H171" i="14"/>
  <c r="G171" i="14"/>
  <c r="F171" i="14"/>
  <c r="E171" i="14"/>
  <c r="D171" i="14"/>
  <c r="C171" i="14"/>
  <c r="AA163" i="14"/>
  <c r="W163" i="14"/>
  <c r="Z163" i="14"/>
  <c r="Y163" i="14"/>
  <c r="X163" i="14"/>
  <c r="V163" i="14"/>
  <c r="U163" i="14"/>
  <c r="T163" i="14"/>
  <c r="S163" i="14"/>
  <c r="R163" i="14"/>
  <c r="Q163" i="14"/>
  <c r="P163" i="14"/>
  <c r="N163" i="14"/>
  <c r="M163" i="14"/>
  <c r="L163" i="14"/>
  <c r="K163" i="14"/>
  <c r="J163" i="14"/>
  <c r="I163" i="14"/>
  <c r="H163" i="14"/>
  <c r="G163" i="14"/>
  <c r="F163" i="14"/>
  <c r="E163" i="14"/>
  <c r="D163" i="14"/>
  <c r="C163" i="14"/>
  <c r="Y155" i="14"/>
  <c r="U155" i="14"/>
  <c r="AA155" i="14"/>
  <c r="Z155" i="14"/>
  <c r="X155" i="14"/>
  <c r="W155" i="14"/>
  <c r="V155" i="14"/>
  <c r="T155" i="14"/>
  <c r="S155" i="14"/>
  <c r="R155" i="14"/>
  <c r="Q155" i="14"/>
  <c r="P155" i="14"/>
  <c r="N155" i="14"/>
  <c r="M155" i="14"/>
  <c r="L155" i="14"/>
  <c r="K155" i="14"/>
  <c r="J155" i="14"/>
  <c r="I155" i="14"/>
  <c r="H155" i="14"/>
  <c r="G155" i="14"/>
  <c r="F155" i="14"/>
  <c r="E155" i="14"/>
  <c r="D155" i="14"/>
  <c r="C155" i="14"/>
  <c r="AA147" i="14"/>
  <c r="W147" i="14"/>
  <c r="Z147" i="14"/>
  <c r="Y147" i="14"/>
  <c r="X147" i="14"/>
  <c r="V147" i="14"/>
  <c r="U147" i="14"/>
  <c r="T147" i="14"/>
  <c r="S147" i="14"/>
  <c r="R147" i="14"/>
  <c r="Q147" i="14"/>
  <c r="P147" i="14"/>
  <c r="N147" i="14"/>
  <c r="M147" i="14"/>
  <c r="L147" i="14"/>
  <c r="K147" i="14"/>
  <c r="J147" i="14"/>
  <c r="I147" i="14"/>
  <c r="H147" i="14"/>
  <c r="G147" i="14"/>
  <c r="F147" i="14"/>
  <c r="E147" i="14"/>
  <c r="D147" i="14"/>
  <c r="C147" i="14"/>
  <c r="Y139" i="14"/>
  <c r="U139" i="14"/>
  <c r="AA139" i="14"/>
  <c r="Z139" i="14"/>
  <c r="X139" i="14"/>
  <c r="W139" i="14"/>
  <c r="V139" i="14"/>
  <c r="T139" i="14"/>
  <c r="S139" i="14"/>
  <c r="R139" i="14"/>
  <c r="Q139" i="14"/>
  <c r="P139" i="14"/>
  <c r="N139" i="14"/>
  <c r="M139" i="14"/>
  <c r="L139" i="14"/>
  <c r="K139" i="14"/>
  <c r="J139" i="14"/>
  <c r="I139" i="14"/>
  <c r="H139" i="14"/>
  <c r="G139" i="14"/>
  <c r="F139" i="14"/>
  <c r="E139" i="14"/>
  <c r="D139" i="14"/>
  <c r="C139" i="14"/>
  <c r="AA131" i="14"/>
  <c r="W131" i="14"/>
  <c r="Z131" i="14"/>
  <c r="Y131" i="14"/>
  <c r="X131" i="14"/>
  <c r="V131" i="14"/>
  <c r="U131" i="14"/>
  <c r="T131" i="14"/>
  <c r="S131" i="14"/>
  <c r="R131" i="14"/>
  <c r="Q131" i="14"/>
  <c r="P131" i="14"/>
  <c r="N131" i="14"/>
  <c r="M131" i="14"/>
  <c r="L131" i="14"/>
  <c r="K131" i="14"/>
  <c r="J131" i="14"/>
  <c r="I131" i="14"/>
  <c r="H131" i="14"/>
  <c r="G131" i="14"/>
  <c r="F131" i="14"/>
  <c r="E131" i="14"/>
  <c r="D131" i="14"/>
  <c r="C131" i="14"/>
  <c r="Y123" i="14"/>
  <c r="U123" i="14"/>
  <c r="AA123" i="14"/>
  <c r="Z123" i="14"/>
  <c r="X123" i="14"/>
  <c r="W123" i="14"/>
  <c r="V123" i="14"/>
  <c r="T123" i="14"/>
  <c r="S123" i="14"/>
  <c r="R123" i="14"/>
  <c r="Q123" i="14"/>
  <c r="P123" i="14"/>
  <c r="N123" i="14"/>
  <c r="M123" i="14"/>
  <c r="L123" i="14"/>
  <c r="K123" i="14"/>
  <c r="J123" i="14"/>
  <c r="I123" i="14"/>
  <c r="H123" i="14"/>
  <c r="G123" i="14"/>
  <c r="F123" i="14"/>
  <c r="E123" i="14"/>
  <c r="D123" i="14"/>
  <c r="C123" i="14"/>
  <c r="AA115" i="14"/>
  <c r="W115" i="14"/>
  <c r="S115" i="14"/>
  <c r="Z115" i="14"/>
  <c r="Y115" i="14"/>
  <c r="X115" i="14"/>
  <c r="V115" i="14"/>
  <c r="U115" i="14"/>
  <c r="T115" i="14"/>
  <c r="R115" i="14"/>
  <c r="Q115" i="14"/>
  <c r="P115" i="14"/>
  <c r="N115" i="14"/>
  <c r="M115" i="14"/>
  <c r="L115" i="14"/>
  <c r="K115" i="14"/>
  <c r="J115" i="14"/>
  <c r="I115" i="14"/>
  <c r="H115" i="14"/>
  <c r="G115" i="14"/>
  <c r="F115" i="14"/>
  <c r="E115" i="14"/>
  <c r="D115" i="14"/>
  <c r="C115" i="14"/>
  <c r="Y107" i="14"/>
  <c r="U107" i="14"/>
  <c r="AA107" i="14"/>
  <c r="Z107" i="14"/>
  <c r="X107" i="14"/>
  <c r="W107" i="14"/>
  <c r="V107" i="14"/>
  <c r="T107" i="14"/>
  <c r="S107" i="14"/>
  <c r="R107" i="14"/>
  <c r="Q107" i="14"/>
  <c r="P107" i="14"/>
  <c r="N107" i="14"/>
  <c r="M107" i="14"/>
  <c r="L107" i="14"/>
  <c r="K107" i="14"/>
  <c r="J107" i="14"/>
  <c r="I107" i="14"/>
  <c r="H107" i="14"/>
  <c r="G107" i="14"/>
  <c r="F107" i="14"/>
  <c r="E107" i="14"/>
  <c r="D107" i="14"/>
  <c r="C107" i="14"/>
  <c r="AA99" i="14"/>
  <c r="W99" i="14"/>
  <c r="S99" i="14"/>
  <c r="Z99" i="14"/>
  <c r="Y99" i="14"/>
  <c r="X99" i="14"/>
  <c r="V99" i="14"/>
  <c r="U99" i="14"/>
  <c r="T99" i="14"/>
  <c r="R99" i="14"/>
  <c r="Q99" i="14"/>
  <c r="P99" i="14"/>
  <c r="N99" i="14"/>
  <c r="M99" i="14"/>
  <c r="L99" i="14"/>
  <c r="K99" i="14"/>
  <c r="J99" i="14"/>
  <c r="I99" i="14"/>
  <c r="H99" i="14"/>
  <c r="G99" i="14"/>
  <c r="F99" i="14"/>
  <c r="E99" i="14"/>
  <c r="D99" i="14"/>
  <c r="C99" i="14"/>
  <c r="AA91" i="14"/>
  <c r="Z91" i="14"/>
  <c r="Y91" i="14"/>
  <c r="X91" i="14"/>
  <c r="W91" i="14"/>
  <c r="V91" i="14"/>
  <c r="U91" i="14"/>
  <c r="T91" i="14"/>
  <c r="S91" i="14"/>
  <c r="R91" i="14"/>
  <c r="Q91" i="14"/>
  <c r="P91" i="14"/>
  <c r="N91" i="14"/>
  <c r="M91" i="14"/>
  <c r="L91" i="14"/>
  <c r="K91" i="14"/>
  <c r="J91" i="14"/>
  <c r="I91" i="14"/>
  <c r="H91" i="14"/>
  <c r="G91" i="14"/>
  <c r="F91" i="14"/>
  <c r="E91" i="14"/>
  <c r="D91" i="14"/>
  <c r="C91" i="14"/>
  <c r="Z83" i="14"/>
  <c r="V83" i="14"/>
  <c r="R83" i="14"/>
  <c r="AA83" i="14"/>
  <c r="Y83" i="14"/>
  <c r="X83" i="14"/>
  <c r="W83" i="14"/>
  <c r="U83" i="14"/>
  <c r="T83" i="14"/>
  <c r="S83" i="14"/>
  <c r="Q83" i="14"/>
  <c r="P83" i="14"/>
  <c r="N83" i="14"/>
  <c r="M83" i="14"/>
  <c r="L83" i="14"/>
  <c r="K83" i="14"/>
  <c r="J83" i="14"/>
  <c r="I83" i="14"/>
  <c r="H83" i="14"/>
  <c r="G83" i="14"/>
  <c r="F83" i="14"/>
  <c r="E83" i="14"/>
  <c r="D83" i="14"/>
  <c r="C83" i="14"/>
  <c r="X75" i="14"/>
  <c r="T75" i="14"/>
  <c r="P75" i="14"/>
  <c r="AA75" i="14"/>
  <c r="Z75" i="14"/>
  <c r="Y75" i="14"/>
  <c r="W75" i="14"/>
  <c r="V75" i="14"/>
  <c r="U75" i="14"/>
  <c r="S75" i="14"/>
  <c r="R75" i="14"/>
  <c r="Q75" i="14"/>
  <c r="N75" i="14"/>
  <c r="M75" i="14"/>
  <c r="L75" i="14"/>
  <c r="K75" i="14"/>
  <c r="J75" i="14"/>
  <c r="I75" i="14"/>
  <c r="H75" i="14"/>
  <c r="G75" i="14"/>
  <c r="F75" i="14"/>
  <c r="E75" i="14"/>
  <c r="D75" i="14"/>
  <c r="C75" i="14"/>
  <c r="Z67" i="14"/>
  <c r="V67" i="14"/>
  <c r="R67" i="14"/>
  <c r="AA67" i="14"/>
  <c r="Y67" i="14"/>
  <c r="X67" i="14"/>
  <c r="W67" i="14"/>
  <c r="U67" i="14"/>
  <c r="T67" i="14"/>
  <c r="S67" i="14"/>
  <c r="Q67" i="14"/>
  <c r="P67" i="14"/>
  <c r="N67" i="14"/>
  <c r="M67" i="14"/>
  <c r="L67" i="14"/>
  <c r="K67" i="14"/>
  <c r="J67" i="14"/>
  <c r="I67" i="14"/>
  <c r="H67" i="14"/>
  <c r="G67" i="14"/>
  <c r="F67" i="14"/>
  <c r="E67" i="14"/>
  <c r="D67" i="14"/>
  <c r="C67" i="14"/>
  <c r="X59" i="14"/>
  <c r="T59" i="14"/>
  <c r="P59" i="14"/>
  <c r="AA59" i="14"/>
  <c r="Z59" i="14"/>
  <c r="Y59" i="14"/>
  <c r="W59" i="14"/>
  <c r="V59" i="14"/>
  <c r="U59" i="14"/>
  <c r="S59" i="14"/>
  <c r="R59" i="14"/>
  <c r="Q59" i="14"/>
  <c r="N59" i="14"/>
  <c r="M59" i="14"/>
  <c r="L59" i="14"/>
  <c r="K59" i="14"/>
  <c r="J59" i="14"/>
  <c r="I59" i="14"/>
  <c r="H59" i="14"/>
  <c r="G59" i="14"/>
  <c r="F59" i="14"/>
  <c r="E59" i="14"/>
  <c r="D59" i="14"/>
  <c r="C59" i="14"/>
  <c r="Z51" i="14"/>
  <c r="V51" i="14"/>
  <c r="R51" i="14"/>
  <c r="AA51" i="14"/>
  <c r="Y51" i="14"/>
  <c r="X51" i="14"/>
  <c r="W51" i="14"/>
  <c r="U51" i="14"/>
  <c r="T51" i="14"/>
  <c r="S51" i="14"/>
  <c r="Q51" i="14"/>
  <c r="P51" i="14"/>
  <c r="N51" i="14"/>
  <c r="M51" i="14"/>
  <c r="L51" i="14"/>
  <c r="K51" i="14"/>
  <c r="J51" i="14"/>
  <c r="I51" i="14"/>
  <c r="H51" i="14"/>
  <c r="G51" i="14"/>
  <c r="F51" i="14"/>
  <c r="E51" i="14"/>
  <c r="D51" i="14"/>
  <c r="C51" i="14"/>
  <c r="X43" i="14"/>
  <c r="T43" i="14"/>
  <c r="P43" i="14"/>
  <c r="AA43" i="14"/>
  <c r="Z43" i="14"/>
  <c r="Y43" i="14"/>
  <c r="W43" i="14"/>
  <c r="V43" i="14"/>
  <c r="U43" i="14"/>
  <c r="S43" i="14"/>
  <c r="R43" i="14"/>
  <c r="Q43" i="14"/>
  <c r="N43" i="14"/>
  <c r="M43" i="14"/>
  <c r="L43" i="14"/>
  <c r="K43" i="14"/>
  <c r="J43" i="14"/>
  <c r="I43" i="14"/>
  <c r="H43" i="14"/>
  <c r="G43" i="14"/>
  <c r="F43" i="14"/>
  <c r="E43" i="14"/>
  <c r="D43" i="14"/>
  <c r="C43" i="14"/>
  <c r="Z35" i="14"/>
  <c r="V35" i="14"/>
  <c r="R35" i="14"/>
  <c r="AA35" i="14"/>
  <c r="Y35" i="14"/>
  <c r="X35" i="14"/>
  <c r="W35" i="14"/>
  <c r="U35" i="14"/>
  <c r="T35" i="14"/>
  <c r="S35" i="14"/>
  <c r="Q35" i="14"/>
  <c r="P35" i="14"/>
  <c r="N35" i="14"/>
  <c r="M35" i="14"/>
  <c r="L35" i="14"/>
  <c r="K35" i="14"/>
  <c r="J35" i="14"/>
  <c r="I35" i="14"/>
  <c r="H35" i="14"/>
  <c r="G35" i="14"/>
  <c r="F35" i="14"/>
  <c r="E35" i="14"/>
  <c r="D35" i="14"/>
  <c r="C35" i="14"/>
  <c r="X27" i="14"/>
  <c r="T27" i="14"/>
  <c r="P27" i="14"/>
  <c r="AA27" i="14"/>
  <c r="Z27" i="14"/>
  <c r="Y27" i="14"/>
  <c r="W27" i="14"/>
  <c r="V27" i="14"/>
  <c r="U27" i="14"/>
  <c r="S27" i="14"/>
  <c r="R27" i="14"/>
  <c r="Q27" i="14"/>
  <c r="N27" i="14"/>
  <c r="M27" i="14"/>
  <c r="L27" i="14"/>
  <c r="K27" i="14"/>
  <c r="J27" i="14"/>
  <c r="I27" i="14"/>
  <c r="H27" i="14"/>
  <c r="G27" i="14"/>
  <c r="F27" i="14"/>
  <c r="E27" i="14"/>
  <c r="D27" i="14"/>
  <c r="C27" i="14"/>
  <c r="Z19" i="14"/>
  <c r="V19" i="14"/>
  <c r="R19" i="14"/>
  <c r="AA363" i="14"/>
  <c r="Y363" i="14"/>
  <c r="X363" i="14"/>
  <c r="W363" i="14"/>
  <c r="U363" i="14"/>
  <c r="T363" i="14"/>
  <c r="S363" i="14"/>
  <c r="Q363" i="14"/>
  <c r="P363" i="14"/>
  <c r="N363" i="14"/>
  <c r="L363" i="14"/>
  <c r="K363" i="14"/>
  <c r="J363" i="14"/>
  <c r="H363" i="14"/>
  <c r="G363" i="14"/>
  <c r="F363" i="14"/>
  <c r="D363" i="14"/>
  <c r="C363" i="14"/>
  <c r="C4" i="14"/>
  <c r="P246" i="12"/>
  <c r="P222" i="12"/>
  <c r="P198" i="12"/>
  <c r="P174" i="12"/>
  <c r="P126" i="12"/>
  <c r="P102" i="12"/>
  <c r="P78" i="12"/>
  <c r="P54" i="12"/>
  <c r="P30" i="12"/>
  <c r="AA20" i="12"/>
  <c r="Y20" i="12"/>
  <c r="X20" i="12"/>
  <c r="V20" i="12"/>
  <c r="U20" i="12"/>
  <c r="S20" i="12"/>
  <c r="R20" i="12"/>
  <c r="P20" i="12"/>
  <c r="O20" i="12"/>
  <c r="M20" i="12"/>
  <c r="L20" i="12"/>
  <c r="J20" i="12"/>
  <c r="I20" i="12"/>
  <c r="G20" i="12"/>
  <c r="F20" i="12"/>
  <c r="D20" i="12"/>
  <c r="AA16" i="12"/>
  <c r="Y16" i="12"/>
  <c r="X16" i="12"/>
  <c r="V16" i="12"/>
  <c r="U16" i="12"/>
  <c r="S16" i="12"/>
  <c r="R16" i="12"/>
  <c r="P16" i="12"/>
  <c r="O16" i="12"/>
  <c r="M16" i="12"/>
  <c r="L16" i="12"/>
  <c r="J16" i="12"/>
  <c r="I16" i="12"/>
  <c r="G16" i="12"/>
  <c r="F16" i="12"/>
  <c r="D16" i="12"/>
  <c r="AA15" i="12"/>
  <c r="Y15" i="12"/>
  <c r="X15" i="12"/>
  <c r="V15" i="12"/>
  <c r="U15" i="12"/>
  <c r="S15" i="12"/>
  <c r="S26" i="12" s="1"/>
  <c r="R15" i="12"/>
  <c r="P15" i="12"/>
  <c r="O15" i="12"/>
  <c r="M15" i="12"/>
  <c r="L15" i="12"/>
  <c r="J15" i="12"/>
  <c r="I15" i="12"/>
  <c r="G15" i="12"/>
  <c r="F15" i="12"/>
  <c r="D15" i="12"/>
  <c r="Y26" i="12"/>
  <c r="M26" i="12"/>
  <c r="G26" i="12"/>
  <c r="P6" i="12"/>
  <c r="C4" i="12"/>
  <c r="L287" i="10"/>
  <c r="L259" i="10"/>
  <c r="L231" i="10"/>
  <c r="L203" i="10"/>
  <c r="L175" i="10"/>
  <c r="L147" i="10"/>
  <c r="L119" i="10"/>
  <c r="L91" i="10"/>
  <c r="L63" i="10"/>
  <c r="B60" i="10"/>
  <c r="L36" i="10"/>
  <c r="R30" i="10"/>
  <c r="P30" i="10"/>
  <c r="N30" i="10"/>
  <c r="J30" i="10"/>
  <c r="H30" i="10"/>
  <c r="Q30" i="10"/>
  <c r="M30" i="10"/>
  <c r="L30" i="10"/>
  <c r="I30" i="10"/>
  <c r="F30" i="10"/>
  <c r="E30" i="10"/>
  <c r="D30" i="10"/>
  <c r="L6" i="10"/>
  <c r="C4" i="10"/>
  <c r="D29" i="9"/>
  <c r="C29" i="9"/>
  <c r="D19" i="9"/>
  <c r="C19" i="9"/>
  <c r="C5" i="9"/>
  <c r="C5" i="8"/>
  <c r="D5" i="7"/>
  <c r="B4" i="6"/>
  <c r="F28" i="5"/>
  <c r="E28" i="5"/>
  <c r="D28" i="5"/>
  <c r="C28" i="5"/>
  <c r="B4" i="5"/>
  <c r="D16" i="2"/>
  <c r="H43" i="4"/>
  <c r="F43" i="4"/>
  <c r="G43" i="4"/>
  <c r="E43" i="4"/>
  <c r="H37" i="4"/>
  <c r="F37" i="4"/>
  <c r="G37" i="4"/>
  <c r="E37" i="4"/>
  <c r="H33" i="4"/>
  <c r="F33" i="4"/>
  <c r="G33" i="4"/>
  <c r="E33" i="4"/>
  <c r="F8" i="4"/>
  <c r="G8" i="4"/>
  <c r="G52" i="4" s="1"/>
  <c r="G53" i="4" s="1"/>
  <c r="E8" i="4"/>
  <c r="E52" i="4" s="1"/>
  <c r="E53" i="4" s="1"/>
  <c r="D4" i="4"/>
  <c r="E25" i="2"/>
  <c r="C25" i="2"/>
  <c r="G12" i="3"/>
  <c r="F12" i="3"/>
  <c r="E12" i="3"/>
  <c r="D12" i="3"/>
  <c r="G11" i="3"/>
  <c r="F26" i="2" s="1"/>
  <c r="F11" i="3"/>
  <c r="E26" i="2" s="1"/>
  <c r="E11" i="3"/>
  <c r="D26" i="2" s="1"/>
  <c r="D11" i="3"/>
  <c r="C26" i="2" s="1"/>
  <c r="C4" i="3"/>
  <c r="F25" i="2"/>
  <c r="D25" i="2"/>
  <c r="F16" i="2"/>
  <c r="E16" i="2"/>
  <c r="C16" i="2"/>
  <c r="F15" i="2"/>
  <c r="E15" i="2"/>
  <c r="C15" i="2"/>
  <c r="E9" i="2"/>
  <c r="C9" i="2"/>
  <c r="C19" i="2" s="1"/>
  <c r="E8" i="2"/>
  <c r="C8" i="2"/>
  <c r="B4" i="2"/>
  <c r="D8" i="1"/>
  <c r="E19" i="2" l="1"/>
  <c r="F52" i="4"/>
  <c r="F53" i="4" s="1"/>
  <c r="F49" i="4"/>
  <c r="D18" i="2" s="1"/>
  <c r="F42" i="4"/>
  <c r="D8" i="2"/>
  <c r="D9" i="2"/>
  <c r="D19" i="2" s="1"/>
  <c r="H8" i="4"/>
  <c r="D15" i="2"/>
  <c r="D19" i="14"/>
  <c r="H19" i="14"/>
  <c r="L19" i="14"/>
  <c r="P19" i="14"/>
  <c r="T19" i="14"/>
  <c r="X19" i="14"/>
  <c r="E42" i="4"/>
  <c r="E49" i="4"/>
  <c r="C18" i="2" s="1"/>
  <c r="E19" i="14"/>
  <c r="I19" i="14"/>
  <c r="M19" i="14"/>
  <c r="Q19" i="14"/>
  <c r="U19" i="14"/>
  <c r="Y19" i="14"/>
  <c r="F19" i="14"/>
  <c r="J19" i="14"/>
  <c r="N19" i="14"/>
  <c r="G42" i="4"/>
  <c r="G49" i="4"/>
  <c r="E18" i="2" s="1"/>
  <c r="C19" i="14"/>
  <c r="G19" i="14"/>
  <c r="K19" i="14"/>
  <c r="S19" i="14"/>
  <c r="W19" i="14"/>
  <c r="AA19" i="14"/>
  <c r="V363" i="14" l="1"/>
  <c r="E363" i="14"/>
  <c r="G50" i="4"/>
  <c r="E20" i="2" s="1"/>
  <c r="G7" i="4"/>
  <c r="E11" i="2"/>
  <c r="E21" i="2" s="1"/>
  <c r="E10" i="2"/>
  <c r="R363" i="14"/>
  <c r="F50" i="4"/>
  <c r="D20" i="2" s="1"/>
  <c r="F7" i="4"/>
  <c r="D10" i="2"/>
  <c r="D11" i="2"/>
  <c r="D21" i="2" s="1"/>
  <c r="M363" i="14"/>
  <c r="C11" i="2"/>
  <c r="C21" i="2" s="1"/>
  <c r="C10" i="2"/>
  <c r="E50" i="4"/>
  <c r="C20" i="2" s="1"/>
  <c r="E7" i="4"/>
  <c r="F8" i="2"/>
  <c r="H52" i="4"/>
  <c r="H53" i="4" s="1"/>
  <c r="H49" i="4"/>
  <c r="F18" i="2" s="1"/>
  <c r="H42" i="4"/>
  <c r="F9" i="2"/>
  <c r="F19" i="2" s="1"/>
  <c r="Z363" i="14"/>
  <c r="I363" i="14"/>
  <c r="F10" i="2" l="1"/>
  <c r="F11" i="2"/>
  <c r="F21" i="2" s="1"/>
  <c r="H50" i="4"/>
  <c r="F20" i="2" s="1"/>
  <c r="H7" i="4"/>
  <c r="C13" i="2"/>
  <c r="C23" i="2" s="1"/>
  <c r="C12" i="2"/>
  <c r="E51" i="4"/>
  <c r="C22" i="2" s="1"/>
  <c r="G51" i="4"/>
  <c r="E22" i="2" s="1"/>
  <c r="E13" i="2"/>
  <c r="E23" i="2" s="1"/>
  <c r="E12" i="2"/>
  <c r="F51" i="4"/>
  <c r="D22" i="2" s="1"/>
  <c r="D13" i="2"/>
  <c r="D23" i="2" s="1"/>
  <c r="D12" i="2"/>
  <c r="F12" i="2" l="1"/>
  <c r="H51" i="4"/>
  <c r="F22" i="2" s="1"/>
  <c r="F13" i="2"/>
  <c r="F23" i="2" s="1"/>
</calcChain>
</file>

<file path=xl/sharedStrings.xml><?xml version="1.0" encoding="utf-8"?>
<sst xmlns="http://schemas.openxmlformats.org/spreadsheetml/2006/main" count="2393" uniqueCount="716">
  <si>
    <t>SAS refreshed on:</t>
  </si>
  <si>
    <t>2023 EU-wide Transparency Exercise</t>
  </si>
  <si>
    <t>Master refreshed on:</t>
  </si>
  <si>
    <t>templates populated on:</t>
  </si>
  <si>
    <t xml:space="preserve">Bank Name </t>
  </si>
  <si>
    <t>Intesa Sanpaolo S.p.A.</t>
  </si>
  <si>
    <t>LEI Code</t>
  </si>
  <si>
    <t>2W8N8UU78PMDQKZENC08</t>
  </si>
  <si>
    <t>Country Code</t>
  </si>
  <si>
    <t>IT</t>
  </si>
  <si>
    <t>Key Metrics</t>
  </si>
  <si>
    <t>(mln EUR,  %)</t>
  </si>
  <si>
    <t>As of 30/09/2022</t>
  </si>
  <si>
    <t>As of 31/12/2022</t>
  </si>
  <si>
    <t>As of 31/03/2023</t>
  </si>
  <si>
    <t>As of 30/06/2023</t>
  </si>
  <si>
    <t>COREP CODE</t>
  </si>
  <si>
    <t>REGULATION</t>
  </si>
  <si>
    <t>Available capital (amounts)</t>
  </si>
  <si>
    <t>Common Equity Tier 1 (CET1) capital - transitional period</t>
  </si>
  <si>
    <t xml:space="preserve">C 01.00 (r0020,c0010) </t>
  </si>
  <si>
    <t>Article 50 of CRR</t>
  </si>
  <si>
    <t>Common Equity Tier 1 (CET1) capital - transitional period -  as if IFRS 9 or analogous ECLs transitional arrangements had not been applied</t>
  </si>
  <si>
    <t xml:space="preserve">C 01.00 (r0020,c0010) 
 - C 05.01 (r0440,c0010) </t>
  </si>
  <si>
    <t>Tier 1 capital  - transitional period</t>
  </si>
  <si>
    <t xml:space="preserve">C 01.00 (r0015,c0010) </t>
  </si>
  <si>
    <t>Article 25 of CRR</t>
  </si>
  <si>
    <t>Tier 1 capital as if IFRS 9 or analogous ECLs transitional arrangements had not been applied - transitional definition</t>
  </si>
  <si>
    <t xml:space="preserve">C 01.00 (r0015,c0010) 
 - C 05.01 (r0440,c0010)  - C 05.01 (r0440,c0020) </t>
  </si>
  <si>
    <t>Total capital  - transitional period</t>
  </si>
  <si>
    <t xml:space="preserve">C 01.00 (r0010,c0010) </t>
  </si>
  <si>
    <t>Articles 4(118) and 72 of CRR</t>
  </si>
  <si>
    <t>Total capital - transitional period - as if IFRS 9 or analogous ECLs transitional arrangements had not been applied</t>
  </si>
  <si>
    <t xml:space="preserve">C 01.00 (r0010,c0010)  - C 05.01 (r0440,c0010) 
- C 05.01 (r0440,c0020) - C 05.01 (r0440,c0030) </t>
  </si>
  <si>
    <t>Risk exposure amounts</t>
  </si>
  <si>
    <t>Total risk exposure amount</t>
  </si>
  <si>
    <t xml:space="preserve">C 02.00 (r0010,c0010) </t>
  </si>
  <si>
    <t>Articles 92(3), 95, 96 and 98 of CRR</t>
  </si>
  <si>
    <t>Total risk exposure amount as if IFRS 9 or analogous ECLs transitional arrangements had not been applied</t>
  </si>
  <si>
    <t xml:space="preserve">C 02.00 (r0010,c0010) 
  - C 05.01 (r0440,c0040) </t>
  </si>
  <si>
    <t xml:space="preserve"> Capital ratios </t>
  </si>
  <si>
    <t>Common Equity Tier 1 (as a percentage of risk exposure amount) - transitional definition</t>
  </si>
  <si>
    <t>CA3 {1}</t>
  </si>
  <si>
    <t>-</t>
  </si>
  <si>
    <t>Common Equity Tier 1 (as a percentage of risk exposure amount) - transitional definition - as if IFRS 9 or analogous ECLs transitional arrangements had not been applied</t>
  </si>
  <si>
    <t>(C 01.00 (r0020,c0010)  - C 05.01 (r0440,c0010) )/
(C 02.00 (r0010,c0010)  - C 05.01 (r0440,c0040) )</t>
  </si>
  <si>
    <t>Tier 1 (as a percentage of risk exposure amount) - transitional definition</t>
  </si>
  <si>
    <t>CA3 {3}</t>
  </si>
  <si>
    <t>Tier 1 (as a percentage of risk exposure amount) as if IFRS 9 or analogous ECLs transitional arrangements had not been applied</t>
  </si>
  <si>
    <t>(C 01.00 (r0015,c0010)  - C 05.01 (r0440,c0010)  - 
C 05.01 (r0440,c0020) ) / (C 02.00 (r0010,c0010)  - C 05.01 (r0440,c0040) )</t>
  </si>
  <si>
    <t>Total capital (as a percentage of risk exposure amount) - transitional definition</t>
  </si>
  <si>
    <t>CA3 {5}</t>
  </si>
  <si>
    <t>Total capital (as a percentage of risk exposure amount) as if IFRS 9 or analogous ECLs transitional arrangements had not been applied</t>
  </si>
  <si>
    <t>(C 01.00 (r0010,c0010)  - C 05.01 (r0440,c0010) 
- C 05.01 (r0440,c0020) - C 05.01 (r0440,c0030) /
(C 02.00 (r0010,c0010)   - C 05.01 (r0440,c0040) )</t>
  </si>
  <si>
    <t xml:space="preserve"> Leverage ratios</t>
  </si>
  <si>
    <t>Leverage ratio total exposure measure - using a transitional definition of Tier 1 capital</t>
  </si>
  <si>
    <t xml:space="preserve">C 47.00 (r0300,c0010) </t>
  </si>
  <si>
    <t>Article 429 of the CRR; Delegated Regulation (EU) 2015/62 of 10 October 2014 amending CRR</t>
  </si>
  <si>
    <t>Leverage ratio - using a transitional definition of Tier 1 capital</t>
  </si>
  <si>
    <t xml:space="preserve">C 47.00 (r0340,c0010) </t>
  </si>
  <si>
    <t>Leverage ratio</t>
  </si>
  <si>
    <t>A.1</t>
  </si>
  <si>
    <t>Tier 1 capital - transitional definition</t>
  </si>
  <si>
    <t xml:space="preserve">C 47.00 (r0320,c0010) </t>
  </si>
  <si>
    <t>A.2</t>
  </si>
  <si>
    <t>Tier 1 capital - fully phased-in definition</t>
  </si>
  <si>
    <t xml:space="preserve">C 47.00 (r0310,c0010) </t>
  </si>
  <si>
    <t>B.1</t>
  </si>
  <si>
    <t>Total leverage ratio exposures - using a transitional definition of Tier 1 capital</t>
  </si>
  <si>
    <t>B.2</t>
  </si>
  <si>
    <t>Total leverage ratio exposures - using a fully phased-in definition of Tier 1 capital</t>
  </si>
  <si>
    <t xml:space="preserve">C 47.00 (r0290,c0010) </t>
  </si>
  <si>
    <t>C.1</t>
  </si>
  <si>
    <t>[A.1]/[B.1]</t>
  </si>
  <si>
    <t>C.2</t>
  </si>
  <si>
    <t>Leverage ratio - using a fully phased-in definition of Tier 1 capital</t>
  </si>
  <si>
    <t>[A.2]/[B.2]</t>
  </si>
  <si>
    <t xml:space="preserve"> </t>
  </si>
  <si>
    <t>Capital</t>
  </si>
  <si>
    <t xml:space="preserve">OWN FUNDS
Transitional period
</t>
  </si>
  <si>
    <t>A</t>
  </si>
  <si>
    <t>OWN FUNDS</t>
  </si>
  <si>
    <t>COMMON EQUITY TIER 1 CAPITAL (net of deductions and after applying transitional adjustments)</t>
  </si>
  <si>
    <t>A.1.1</t>
  </si>
  <si>
    <t>Capital instruments eligible as CET1 Capital (including share premium and net own capital instruments)</t>
  </si>
  <si>
    <t xml:space="preserve">C 01.00 (r0030,c0010) </t>
  </si>
  <si>
    <t>Articles 26(1) points (a) and (b), 27 to 29, 36(1) point (f) and 42 of CRR</t>
  </si>
  <si>
    <t>A.1.2</t>
  </si>
  <si>
    <t>Retained earnings</t>
  </si>
  <si>
    <t xml:space="preserve">C 01.00 (r0130,c0010) </t>
  </si>
  <si>
    <t>Articles 26(1) point (c), 26(2) and 36 (1) points (a) and (l) of CRR</t>
  </si>
  <si>
    <t>A.1.3</t>
  </si>
  <si>
    <t>Accumulated other comprehensive income</t>
  </si>
  <si>
    <t xml:space="preserve">C 01.00 (r0180,c0010) </t>
  </si>
  <si>
    <t>Articles 4(100), 26(1) point (d) and  36 (1) point (l) of CRR</t>
  </si>
  <si>
    <t>A.1.4</t>
  </si>
  <si>
    <t>Other Reserves</t>
  </si>
  <si>
    <t xml:space="preserve">C 01.00 (r0200,c0010) </t>
  </si>
  <si>
    <t>Articles 4(117) and 26(1) point (e) of CRR</t>
  </si>
  <si>
    <t>A.1.5</t>
  </si>
  <si>
    <t>Funds for general banking risk</t>
  </si>
  <si>
    <t xml:space="preserve">C 01.00 (r0210,c0010) </t>
  </si>
  <si>
    <t xml:space="preserve">Articles 4(112), 26(1) point (f) and  36 (1) point (l) of CRR </t>
  </si>
  <si>
    <t>A.1.6</t>
  </si>
  <si>
    <t>Minority interest given recognition in CET1 capital</t>
  </si>
  <si>
    <t xml:space="preserve">C 01.00 (r0230,c0010) </t>
  </si>
  <si>
    <t>Article 84 of CRR</t>
  </si>
  <si>
    <t>A.1.7</t>
  </si>
  <si>
    <t>Adjustments to CET1 due to prudential filters</t>
  </si>
  <si>
    <t xml:space="preserve">C 01.00 (r0250,c0010) </t>
  </si>
  <si>
    <t>Articles 32 to 35 of and  36 (1) point (l) of CRR</t>
  </si>
  <si>
    <t>A.1.8</t>
  </si>
  <si>
    <t xml:space="preserve">(-) Intangible assets (including Goodwill) </t>
  </si>
  <si>
    <t xml:space="preserve">C 01.00 (r0300,c0010) + C 01.00 (r0340,c0010) </t>
  </si>
  <si>
    <t>Articles 4(113), 36(1) point (b) and 37 of CRR. Articles 4(115), 36(1) point (b) and 37 point (a) of CCR</t>
  </si>
  <si>
    <t>A.1.9</t>
  </si>
  <si>
    <t xml:space="preserve">(-) DTAs that rely on future profitability and do not arise from temporary differences net of associated DTLs </t>
  </si>
  <si>
    <t xml:space="preserve">C 01.00 (r0370,c0010) </t>
  </si>
  <si>
    <t>Articles 36(1) point (c) and 38 of CRR</t>
  </si>
  <si>
    <t>A.1.10</t>
  </si>
  <si>
    <t>(-) IRB shortfall of credit risk adjustments to expected losses</t>
  </si>
  <si>
    <t xml:space="preserve">C 01.00 (r0380,c0010) </t>
  </si>
  <si>
    <t>Articles 36(1) point (d), 40 and 159 of CRR</t>
  </si>
  <si>
    <t>A.1.11</t>
  </si>
  <si>
    <t>(-) Defined benefit pension fund assets</t>
  </si>
  <si>
    <t xml:space="preserve">C 01.00 (r0390,c0010) </t>
  </si>
  <si>
    <t>Articles 4(109), 36(1) point (e) and 41 of CRR</t>
  </si>
  <si>
    <t>A.1.12</t>
  </si>
  <si>
    <t>(-) Reciprocal cross holdings in CET1 Capital</t>
  </si>
  <si>
    <t xml:space="preserve">C 01.00 (r0430,c0010) </t>
  </si>
  <si>
    <t>Articles 4(122), 36(1) point (g) and 44 of CRR</t>
  </si>
  <si>
    <t>A.1.13</t>
  </si>
  <si>
    <t>(-) Excess deduction from AT1 items over AT1 Capital</t>
  </si>
  <si>
    <t xml:space="preserve">C 01.00 (r0440,c0010) </t>
  </si>
  <si>
    <t>Article 36(1) point (j) of CRR</t>
  </si>
  <si>
    <t>A.1.14</t>
  </si>
  <si>
    <t>(-) Deductions related to assets which can alternatively be subject to a 1.250% risk weight</t>
  </si>
  <si>
    <t xml:space="preserve">C 01.00 (r0450,c0010) + C 01.00 (r0460,c0010) + C 01.00 (r0470,c0010)  + C 01.00 (r0471,c0010)+ C 01.00 (r0472,c0010) </t>
  </si>
  <si>
    <t>Articles 4(36), 36(1) point (k) (i) and 89 to 91 of CRR; Articles 36(1) point (k) (ii), 243(1) point (b), 244(1) point (b) and 258 of CRR; Articles 36(1) point k) (iii)  and 379(3) of CRR; Articles 36(1) point k) (iv)  and 153(8) of CRR and Articles 36(1) point k) (v)  and 155(4) of CRR.</t>
  </si>
  <si>
    <t>A.1.14.1</t>
  </si>
  <si>
    <t xml:space="preserve">  Of which: from securitisation positions (-)</t>
  </si>
  <si>
    <t xml:space="preserve">C 01.00 (r0460,c0010) </t>
  </si>
  <si>
    <t>Articles 36(1) point (k) (ii), 243(1) point (b), 244(1) point (b) and 258 of CRR</t>
  </si>
  <si>
    <t>A.1.15</t>
  </si>
  <si>
    <t>(-) Holdings of CET1 capital instruments of financial sector entities where the institiution does not have a significant investment</t>
  </si>
  <si>
    <t xml:space="preserve">C 01.00 (r0480,c0010) </t>
  </si>
  <si>
    <t>Articles 4(27), 36(1) point (h); 43 to 46, 49 (2) and (3)  and 79 of CRR</t>
  </si>
  <si>
    <t>A.1.16</t>
  </si>
  <si>
    <t>(-) Deductible DTAs that rely on future profitability and arise from temporary differences</t>
  </si>
  <si>
    <t xml:space="preserve">C 01.00 (r0490,c0010) </t>
  </si>
  <si>
    <t>Articles 36(1) point (c) and 38; Articles 48(1) point (a) and 48(2) of CRR</t>
  </si>
  <si>
    <t>A.1.17</t>
  </si>
  <si>
    <t>(-) Holdings of CET1 capital instruments of financial sector entities where the institiution has a significant investment</t>
  </si>
  <si>
    <t xml:space="preserve">C 01.00 (r0500,c0010) </t>
  </si>
  <si>
    <t>Articles 4(27); 36(1) point (i); 43, 45; 47; 48(1) point (b); 49(1) to (3) and 79 of CRR</t>
  </si>
  <si>
    <t>A.1.18</t>
  </si>
  <si>
    <t xml:space="preserve">(-) Amount exceding the 17.65% threshold </t>
  </si>
  <si>
    <t xml:space="preserve">C 01.00 (r0510,c0010) </t>
  </si>
  <si>
    <t>Article 48 of CRR</t>
  </si>
  <si>
    <t>A.1.18A</t>
  </si>
  <si>
    <t>(-) Insufficient coverage for non-performing exposures</t>
  </si>
  <si>
    <t xml:space="preserve">C 01.00 (r0513,c0010) </t>
  </si>
  <si>
    <t>Article 36(1), point (m) and Article 47c CRR</t>
  </si>
  <si>
    <t>A.1.18B</t>
  </si>
  <si>
    <t>(-) Minimum value commitment shortfalls</t>
  </si>
  <si>
    <t xml:space="preserve">C 01.00 (r0514,c0010) </t>
  </si>
  <si>
    <t>Article 36(1), point (n) and Article 132c(2) CRR</t>
  </si>
  <si>
    <t>A.1.18C</t>
  </si>
  <si>
    <t>(-) Other foreseeable tax charges</t>
  </si>
  <si>
    <t xml:space="preserve">C 01.00 (r0515,c0010) </t>
  </si>
  <si>
    <t>Article 36(1), point (l) CRR</t>
  </si>
  <si>
    <t>A.1.19</t>
  </si>
  <si>
    <t>(-) Additional deductions of CET1 Capital due to Article 3 CRR</t>
  </si>
  <si>
    <t xml:space="preserve">C 01.00 (r0524,c0010) </t>
  </si>
  <si>
    <t>Article 3 CRR</t>
  </si>
  <si>
    <t>A.1.20</t>
  </si>
  <si>
    <t>CET1 capital elements or deductions - other</t>
  </si>
  <si>
    <t xml:space="preserve">C 01.00 (r0529,c0010) </t>
  </si>
  <si>
    <t>A.1.21</t>
  </si>
  <si>
    <t>Transitional adjustments</t>
  </si>
  <si>
    <t>CA1 {1.1.1.6 + 1.1.1.8 + 1.1.1.26}</t>
  </si>
  <si>
    <t>A.1.21.1</t>
  </si>
  <si>
    <t>Transitional adjustments due to grandfathered CET1 Capital instruments (+/-)</t>
  </si>
  <si>
    <t xml:space="preserve">C 01.00 (r0220,c0010) </t>
  </si>
  <si>
    <t>Articles 483(1) to (3), and 484 to 487 of CRR</t>
  </si>
  <si>
    <t>A.1.21.2</t>
  </si>
  <si>
    <t>Transitional adjustments due to additional minority interests (+/-)</t>
  </si>
  <si>
    <t xml:space="preserve">C 01.00 (r0240,c0010) </t>
  </si>
  <si>
    <t>Articles 479 and 480 of CRR</t>
  </si>
  <si>
    <t>A.1.21.3</t>
  </si>
  <si>
    <t>Other transitional adjustments to CET1 Capital (+/-)</t>
  </si>
  <si>
    <t>C 01.00 (r0520,c0010)</t>
  </si>
  <si>
    <t>Articles 469 to 472, 478 and 481 of CRR</t>
  </si>
  <si>
    <t>ADDITIONAL TIER 1 CAPITAL (net of deductions and after transitional adjustments)</t>
  </si>
  <si>
    <t xml:space="preserve">C 01.00 (r0530,c0010) </t>
  </si>
  <si>
    <t>Article 61 of CRR</t>
  </si>
  <si>
    <t>A.2.1</t>
  </si>
  <si>
    <t>Additional Tier 1 Capital instruments</t>
  </si>
  <si>
    <t>C 01.00 (r0540,c0010) + C 01.00 (r0670,c0010)</t>
  </si>
  <si>
    <t>A.2.2</t>
  </si>
  <si>
    <t>(-) Excess deduction from T2 items over T2 capital</t>
  </si>
  <si>
    <t>C 01.00 (r0720,c0010)</t>
  </si>
  <si>
    <t>A.2.3</t>
  </si>
  <si>
    <t>Other Additional Tier 1 Capital components and deductions</t>
  </si>
  <si>
    <t>C 01.00 (r0690,c0010) + C 01.00 (r0700,c0010) + C 01.00 (r0710,c0010)  + C 01.00 (r0740,c0010) + C 01.00 (r0744,c0010) + C 01.00 (r0748,c0010)</t>
  </si>
  <si>
    <t>A.2.4</t>
  </si>
  <si>
    <t>Additional Tier 1 transitional adjustments</t>
  </si>
  <si>
    <t>C 01.00 (r0660,c0010) + C 01.00 (r0680,c0010) + C 01.00 (r0730,c0010)</t>
  </si>
  <si>
    <t>A.3</t>
  </si>
  <si>
    <t>TIER 1 CAPITAL (net of deductions and after transitional adjustments)</t>
  </si>
  <si>
    <t>A.4</t>
  </si>
  <si>
    <t>TIER 2 CAPITAL (net of deductions and after transitional adjustments)</t>
  </si>
  <si>
    <t xml:space="preserve">C 01.00 (r0750,c0010) </t>
  </si>
  <si>
    <t>Article 71 of CRR</t>
  </si>
  <si>
    <t>A.4.1</t>
  </si>
  <si>
    <t>Tier 2 Capital instruments</t>
  </si>
  <si>
    <t>C 01.00 (r0760,c0010) + C 01.00 (r0890,c0010)</t>
  </si>
  <si>
    <t>A.4.2</t>
  </si>
  <si>
    <t>Other Tier 2 Capital components and deductions</t>
  </si>
  <si>
    <t>C 01.00 (r0910,c0010) + C 01.00 (r0920,c0010) + C 01.00 (r0930,c0010) + C 01.00 (r0940,c0010) + C 01.00 (r0950,c0010) + C 01.00 (r0955,c0010)+ C 01.00 (r0970,c0010) + C 01.00 (r0974,c0010) + C 01.00 (r0978,c0010)</t>
  </si>
  <si>
    <t>A.4.3</t>
  </si>
  <si>
    <t>Tier 2 transitional adjustments</t>
  </si>
  <si>
    <t>C 01.00 (r0880,c0010) + C 01.00 (r0900,c0010) + C 01.00 (r0960,c0010)</t>
  </si>
  <si>
    <t>OWN FUNDS REQUIREMENTS</t>
  </si>
  <si>
    <t>B</t>
  </si>
  <si>
    <t>TOTAL RISK EXPOSURE AMOUNT</t>
  </si>
  <si>
    <t xml:space="preserve">  Of which: Transitional adjustments included</t>
  </si>
  <si>
    <t>C 05.01 (r0010,c0040)</t>
  </si>
  <si>
    <t>CAPITAL RATIOS (%)
Transitional period</t>
  </si>
  <si>
    <t>COMMON EQUITY TIER 1 CAPITAL RATIO (transitional period)</t>
  </si>
  <si>
    <t>TIER 1 CAPITAL RATIO (transitional period)</t>
  </si>
  <si>
    <t>C.3</t>
  </si>
  <si>
    <t>TOTAL CAPITAL RATIO (transitional period)</t>
  </si>
  <si>
    <t>CET1 Capital
Fully loaded</t>
  </si>
  <si>
    <t>D</t>
  </si>
  <si>
    <t>COMMON EQUITY TIER 1 CAPITAL (fully loaded)</t>
  </si>
  <si>
    <t>[A.1-A.1.13-A.1.21+MIN(A.2+A.1.13-A.2.2-A.2.4+MIN(A.4+A.2.2-A.4.3,0),0)]</t>
  </si>
  <si>
    <r>
      <t>CET1 RATIO (%)
Fully loaded</t>
    </r>
    <r>
      <rPr>
        <b/>
        <vertAlign val="superscript"/>
        <sz val="12"/>
        <color theme="0"/>
        <rFont val="Tahoma"/>
        <family val="2"/>
      </rPr>
      <t>1</t>
    </r>
  </si>
  <si>
    <t>E</t>
  </si>
  <si>
    <t>COMMON EQUITY TIER 1 CAPITAL RATIO (fully loaded)</t>
  </si>
  <si>
    <t>[D.1]/[B-B.1]</t>
  </si>
  <si>
    <t>Memo items</t>
  </si>
  <si>
    <t>F</t>
  </si>
  <si>
    <t xml:space="preserve">   Adjustments to CET1 due to IFRS 9 transitional arrangements</t>
  </si>
  <si>
    <t xml:space="preserve">C 05.01 (r0440,c0010) </t>
  </si>
  <si>
    <t xml:space="preserve">   Adjustments to AT1 due to IFRS 9 transitional arrangements</t>
  </si>
  <si>
    <t xml:space="preserve">C 05.01 (r0440,c0020) </t>
  </si>
  <si>
    <t xml:space="preserve">   Adjustments to T2 due to IFRS 9 transitional arrangements</t>
  </si>
  <si>
    <t xml:space="preserve">C 05.01 (r0440,c0030) </t>
  </si>
  <si>
    <t xml:space="preserve">   Adjustments included in RWAs due to IFRS 9 transitional arrangements</t>
  </si>
  <si>
    <t xml:space="preserve">C 05.01 (r0440,c0040) </t>
  </si>
  <si>
    <t>(1)The fully loaded CET1 ratio is an estimate calculated based on bank’s supervisory reporting. Therefore, any capital instruments that are not eligible from a regulatory point of view at the reporting date are not taken into account in this calculation.</t>
  </si>
  <si>
    <t xml:space="preserve">      Fully loaded CET1 capital ratio estimation is based on the formulae stated in column “COREP CODE” – please note that this might lead to differences to fully loaded CET1 capital ratios published by the participating banks e.g. in their Pillar 3 disclosure</t>
  </si>
  <si>
    <t>Overview of Risk exposure amounts</t>
  </si>
  <si>
    <t>RWAs</t>
  </si>
  <si>
    <r>
      <t>Credit risk (excluding CCR and Securitisations)</t>
    </r>
    <r>
      <rPr>
        <vertAlign val="superscript"/>
        <sz val="11"/>
        <color theme="0"/>
        <rFont val="Tahoma"/>
        <family val="2"/>
      </rPr>
      <t>1</t>
    </r>
  </si>
  <si>
    <t xml:space="preserve">
C 02.00 (r0040, c0010) -[C 07.00 (r0090, c0220, s001) + C 07.00 (r0110, c0220, s001)+ C 07.00 (r0130, c0220, s001) + C 08.01 (r0040, c0260, s001) + C 08.01 (r0050, c0260, s001) + C 08.01 (r0060, c0260, s001) +  C 08.01 (r0040, c0260, s002) +   C 08.01 (r0050, c0260, s002,) +   C 08.01 (r0060, c0260, s002) + C 02.00 (r0470, c0010) + C 02.00 (r0460, c0010)]</t>
  </si>
  <si>
    <t xml:space="preserve">Of which the standardised approach </t>
  </si>
  <si>
    <t>C 02.00 (r0060, c0010)-[C 07.00 (r0090, c0220, s001) + C 07.00 (r0110, c0220, s001)+ C 07.00 (r0130, c0220, s001)]</t>
  </si>
  <si>
    <t xml:space="preserve">Of which the foundation IRB (FIRB) approach </t>
  </si>
  <si>
    <t>C 02.00 (r0250, c0010) - [C 08.01 (r0040, c0260, s002) + C 08.01 (r0050, c0260, s002) + C 08.01 (r0060, c0260, s002)]</t>
  </si>
  <si>
    <t xml:space="preserve">Of which the advanced IRB (AIRB) approach </t>
  </si>
  <si>
    <t>C 02.00 (r0310, c0010) - [C 08.01 (r0040, c0260, s001) + C 08.01 (r0050, c0260, s001) +   C 08.01 (r0060, c0260, s001)]</t>
  </si>
  <si>
    <t>Of which equity IRB</t>
  </si>
  <si>
    <t>C 02.00 (r0420, c0010)</t>
  </si>
  <si>
    <r>
      <t>Counterparty credit risk (CCR, excluding CVA)</t>
    </r>
    <r>
      <rPr>
        <vertAlign val="superscript"/>
        <sz val="11"/>
        <color theme="0"/>
        <rFont val="Tahoma"/>
        <family val="2"/>
      </rPr>
      <t>2</t>
    </r>
  </si>
  <si>
    <t>C 07.00 (r0090, c0220, s001) + C 07.00 (r0110, c0220, s001)+ C 07.00 (r0130, c0220, s001) + C 08.01 (r0040, c0260, s001) + C 08.01 (r0050, c0260, s001) + C 08.01 (r0060, c0260, s001) +  C 08.01 (r0040, c0260, s002) +   C 08.01 (r0050, c0260, s002,) +   C 08.01 (r0060, c0260, s002) + C 02.00 (r0460, c0010)]</t>
  </si>
  <si>
    <t>Credit valuation adjustment - CVA</t>
  </si>
  <si>
    <t>C 02.00 (r0640, c0010)</t>
  </si>
  <si>
    <t xml:space="preserve">Settlement risk </t>
  </si>
  <si>
    <t>C 02.00 (r0490, c0010)</t>
  </si>
  <si>
    <t>Securitisation exposures in the banking book (after the cap)</t>
  </si>
  <si>
    <t>C 02.00 (r0470, c0010)</t>
  </si>
  <si>
    <t>Position, foreign exchange and commodities risks (Market risk)</t>
  </si>
  <si>
    <t>C 02.00 (r0520, c0010)</t>
  </si>
  <si>
    <t>C 02.00 (r0530, c0010)</t>
  </si>
  <si>
    <t xml:space="preserve">Of which IMA </t>
  </si>
  <si>
    <t>C 02.00 (r0580, c0010)</t>
  </si>
  <si>
    <t>Of which securitisations and resecuritisations in the trading book</t>
  </si>
  <si>
    <t xml:space="preserve">C 19.00 (r0010, c0601)*12.5+C 20.00 (r0010,c0450)*12.5+MAX(C 24.00(r0010, c0090),C 24.00(r0010,c0100),C 24.00(r0010, c0110))*12.5
</t>
  </si>
  <si>
    <t>Large exposures in the trading book</t>
  </si>
  <si>
    <t>C 02.00 (r0680, c0010)</t>
  </si>
  <si>
    <t xml:space="preserve">Operational risk </t>
  </si>
  <si>
    <t>C 02.00 (r0590, c0010)</t>
  </si>
  <si>
    <t xml:space="preserve">Of which basic indicator approach </t>
  </si>
  <si>
    <t>C 02.00 (r0600, c0010)</t>
  </si>
  <si>
    <t xml:space="preserve">Of which standardised approach </t>
  </si>
  <si>
    <t>C 02.00 (r0610, c0010)</t>
  </si>
  <si>
    <t xml:space="preserve">Of which advanced measurement approach </t>
  </si>
  <si>
    <t>C 02.00 (r0620, c0010)</t>
  </si>
  <si>
    <t>Other risk exposure amounts</t>
  </si>
  <si>
    <t>C 02.00 (r0630, c0010) + C 02.00 (r0690, c0010)</t>
  </si>
  <si>
    <t>Total</t>
  </si>
  <si>
    <r>
      <rPr>
        <vertAlign val="superscript"/>
        <sz val="10"/>
        <rFont val="Tahoma"/>
        <family val="2"/>
      </rPr>
      <t>1</t>
    </r>
    <r>
      <rPr>
        <sz val="10"/>
        <rFont val="Tahoma"/>
        <family val="2"/>
      </rPr>
      <t xml:space="preserve"> The positions "of which" are for information and do not need to sum up to Credit risk (excluding CCR and Securitisations)</t>
    </r>
  </si>
  <si>
    <r>
      <rPr>
        <vertAlign val="superscript"/>
        <sz val="10"/>
        <rFont val="Tahoma"/>
        <family val="2"/>
      </rPr>
      <t>2</t>
    </r>
    <r>
      <rPr>
        <sz val="10"/>
        <rFont val="Tahoma"/>
        <family val="2"/>
      </rPr>
      <t xml:space="preserve"> On-balance sheet exposures related to Free Deliveries [according to Article 379(1)] have not been included in 'Counterparty Credit Risk (CCR, excluding CVA)'. 
They are instead reported in the 'Credit Risk (excluding CCR and Securitisations)' section. </t>
    </r>
  </si>
  <si>
    <t>P&amp;L</t>
  </si>
  <si>
    <t>(mln EUR)</t>
  </si>
  <si>
    <t>Interest income</t>
  </si>
  <si>
    <t>Of which debt securities income</t>
  </si>
  <si>
    <t>Of which loans and advances income</t>
  </si>
  <si>
    <t>Interest expenses</t>
  </si>
  <si>
    <t>(Of which deposits expenses)</t>
  </si>
  <si>
    <t>(Of which debt securities issued expenses)</t>
  </si>
  <si>
    <t>(Expenses on share capital repayable on demand)</t>
  </si>
  <si>
    <t>Dividend income</t>
  </si>
  <si>
    <t>Net Fee and commission income</t>
  </si>
  <si>
    <t>Gains or (-) losses on derecognition of financial assets and liabilities not measured at fair value through profit or loss, and of non financial assets, net</t>
  </si>
  <si>
    <t>Gains or (-) losses on financial assets and liabilities held for trading, net</t>
  </si>
  <si>
    <t>Gains or (-) losses on financial assets and liabilities at fair value through profit or loss, net</t>
  </si>
  <si>
    <t xml:space="preserve">Gains or (-) losses from hedge accounting, net </t>
  </si>
  <si>
    <t>Exchange differences [gain or (-) loss], net</t>
  </si>
  <si>
    <t>Net other operating income /(expenses)</t>
  </si>
  <si>
    <t>TOTAL OPERATING INCOME, NET</t>
  </si>
  <si>
    <t>(Administrative expenses)</t>
  </si>
  <si>
    <t>(Cash contributions to resolution funds and deposit guarantee schemes)</t>
  </si>
  <si>
    <t>(Depreciation)</t>
  </si>
  <si>
    <t>Modification gains or (-) losses, net</t>
  </si>
  <si>
    <t>(Provisions or (-) reversal of provisions)</t>
  </si>
  <si>
    <t>(Payment commitments to resolution funds and deposit guarantee schemes)</t>
  </si>
  <si>
    <t>(Commitments and guarantees given)</t>
  </si>
  <si>
    <t>(Other provisions)</t>
  </si>
  <si>
    <r>
      <t>Of which pending legal issues and tax litigation</t>
    </r>
    <r>
      <rPr>
        <vertAlign val="superscript"/>
        <sz val="11"/>
        <color theme="0"/>
        <rFont val="Tahoma"/>
        <family val="2"/>
      </rPr>
      <t>1</t>
    </r>
  </si>
  <si>
    <r>
      <t>Of which restructuring</t>
    </r>
    <r>
      <rPr>
        <vertAlign val="superscript"/>
        <sz val="11"/>
        <color theme="0"/>
        <rFont val="Tahoma"/>
        <family val="2"/>
      </rPr>
      <t>1</t>
    </r>
  </si>
  <si>
    <r>
      <t>(Increases or (-) decreases of the fund for general banking risks, net)</t>
    </r>
    <r>
      <rPr>
        <vertAlign val="superscript"/>
        <sz val="11"/>
        <color theme="0"/>
        <rFont val="Tahoma"/>
        <family val="2"/>
      </rPr>
      <t>2</t>
    </r>
  </si>
  <si>
    <t>(Impairment or (-) reversal of impairment on financial assets not measured at fair value through profit or loss)</t>
  </si>
  <si>
    <t>(Financial assets at fair value through other comprehensive income)</t>
  </si>
  <si>
    <t>(Financial assets at amortised cost)</t>
  </si>
  <si>
    <t>(Impairment or (-) reversal of impairment of investments in subsidaries, joint ventures and associates and on non-financial assets)</t>
  </si>
  <si>
    <t>(of which Goodwill)</t>
  </si>
  <si>
    <t>Negative goodwill recognised in profit or loss</t>
  </si>
  <si>
    <t>Share of the profit or (-) loss of investments in subsidaries, joint ventures and associates</t>
  </si>
  <si>
    <t xml:space="preserve">Profit or (-) loss from non-current assets and disposal groups classified as held for sale not qualifying as discontinued operations    </t>
  </si>
  <si>
    <t>PROFIT OR (-) LOSS BEFORE TAX FROM CONTINUING OPERATIONS</t>
  </si>
  <si>
    <t>PROFIT OR (-) LOSS AFTER TAX FROM CONTINUING OPERATIONS</t>
  </si>
  <si>
    <t xml:space="preserve">Profit  or (-) loss after tax from discontinued operations    </t>
  </si>
  <si>
    <t>PROFIT OR (-) LOSS FOR THE YEAR</t>
  </si>
  <si>
    <t>Of which attributable to owners of the parent</t>
  </si>
  <si>
    <r>
      <rPr>
        <vertAlign val="superscript"/>
        <sz val="10"/>
        <color theme="1"/>
        <rFont val="Tahoma"/>
        <family val="2"/>
      </rPr>
      <t xml:space="preserve"> (1) </t>
    </r>
    <r>
      <rPr>
        <sz val="10"/>
        <color theme="1"/>
        <rFont val="Tahoma"/>
        <family val="2"/>
      </rPr>
      <t>Information available only as of end of the year</t>
    </r>
  </si>
  <si>
    <r>
      <rPr>
        <vertAlign val="superscript"/>
        <sz val="10"/>
        <rFont val="Arial"/>
        <family val="2"/>
      </rPr>
      <t xml:space="preserve">(2) </t>
    </r>
    <r>
      <rPr>
        <sz val="10"/>
        <rFont val="Arial"/>
        <family val="2"/>
      </rPr>
      <t>For IFRS compliance banks “zero” in cell “Increases or (-) decreases of the fund for general banking risks, net” must be read as “n.a.”</t>
    </r>
  </si>
  <si>
    <t>Total Assets: fair value and impairment distribution</t>
  </si>
  <si>
    <t>References</t>
  </si>
  <si>
    <t>Carrying amount</t>
  </si>
  <si>
    <t>Fair value hierarchy</t>
  </si>
  <si>
    <t>ASSETS:</t>
  </si>
  <si>
    <t>Level 1</t>
  </si>
  <si>
    <t>Level 2</t>
  </si>
  <si>
    <t>Level 3</t>
  </si>
  <si>
    <t>Cash, cash balances at central banks and other demand deposits</t>
  </si>
  <si>
    <t>IAS 1.54 (i)</t>
  </si>
  <si>
    <t xml:space="preserve">Financial assets held for trading </t>
  </si>
  <si>
    <t>IFRS 7.8(a)(ii);IFRS 9.Appendix A</t>
  </si>
  <si>
    <t>Non-trading financial assets mandatorily at fair value through profit or loss</t>
  </si>
  <si>
    <t>IFRS 7.8(a)(ii); IFRS 9.4.1.4</t>
  </si>
  <si>
    <t>Financial assets designated at fair value through profit or loss</t>
  </si>
  <si>
    <t>IFRS 7.8(a)(i); IFRS 9.4.1.5</t>
  </si>
  <si>
    <t>Financial assets at fair value through other comprehensive income</t>
  </si>
  <si>
    <t>IFRS 7.8(h); IFRS 9.4.1.2A</t>
  </si>
  <si>
    <t>Financial assets at amortised cost</t>
  </si>
  <si>
    <t>IFRS 7.8(f); IFRS 9.4.1.2</t>
  </si>
  <si>
    <t>Derivatives – Hedge accounting</t>
  </si>
  <si>
    <t>IFRS 9.6.2.1; Annex V.Part 1.22; Annex V.Part 1.26</t>
  </si>
  <si>
    <t>Fair value changes of the hedged items in portfolio hedge of interest rate risk</t>
  </si>
  <si>
    <t>IAS 39.89A(a); IFRS 9.6.5.8</t>
  </si>
  <si>
    <r>
      <t>Other assets</t>
    </r>
    <r>
      <rPr>
        <vertAlign val="superscript"/>
        <sz val="11"/>
        <color theme="0"/>
        <rFont val="Tahoma"/>
        <family val="2"/>
      </rPr>
      <t>1</t>
    </r>
  </si>
  <si>
    <t>TOTAL ASSETS</t>
  </si>
  <si>
    <t>IAS 1.9(a), IG 6</t>
  </si>
  <si>
    <r>
      <rPr>
        <vertAlign val="superscript"/>
        <sz val="10"/>
        <rFont val="Arial"/>
        <family val="2"/>
      </rPr>
      <t xml:space="preserve">(1) </t>
    </r>
    <r>
      <rPr>
        <sz val="10"/>
        <rFont val="Arial"/>
        <family val="2"/>
      </rPr>
      <t>Portfolios, which are nGAAP specific, i.e. which are not applicable for IFRS reporting banks, are considered in the position “Other assets".</t>
    </r>
  </si>
  <si>
    <r>
      <t>Breakdown of financial assets by instrument and by counterparty sector</t>
    </r>
    <r>
      <rPr>
        <vertAlign val="superscript"/>
        <sz val="11"/>
        <color theme="0"/>
        <rFont val="Tahoma"/>
        <family val="2"/>
      </rPr>
      <t>1</t>
    </r>
  </si>
  <si>
    <r>
      <t xml:space="preserve">Gross carrying amount </t>
    </r>
    <r>
      <rPr>
        <b/>
        <vertAlign val="superscript"/>
        <sz val="11"/>
        <color theme="0"/>
        <rFont val="Tahoma"/>
        <family val="2"/>
      </rPr>
      <t>(2)</t>
    </r>
  </si>
  <si>
    <r>
      <t xml:space="preserve">Accumulated impairment </t>
    </r>
    <r>
      <rPr>
        <b/>
        <vertAlign val="superscript"/>
        <sz val="11"/>
        <color theme="0"/>
        <rFont val="Tahoma"/>
        <family val="2"/>
      </rPr>
      <t>(2)</t>
    </r>
  </si>
  <si>
    <r>
      <rPr>
        <b/>
        <sz val="11"/>
        <color indexed="9"/>
        <rFont val="Tahoma"/>
        <family val="2"/>
      </rPr>
      <t xml:space="preserve">Stage 1 </t>
    </r>
    <r>
      <rPr>
        <sz val="11"/>
        <color indexed="9"/>
        <rFont val="Tahoma"/>
        <family val="2"/>
      </rPr>
      <t xml:space="preserve">
Assets without significant increase in credit risk since initial recognition</t>
    </r>
  </si>
  <si>
    <r>
      <rPr>
        <b/>
        <sz val="11"/>
        <color indexed="9"/>
        <rFont val="Tahoma"/>
        <family val="2"/>
      </rPr>
      <t xml:space="preserve">Stage 2 </t>
    </r>
    <r>
      <rPr>
        <sz val="11"/>
        <color indexed="9"/>
        <rFont val="Tahoma"/>
        <family val="2"/>
      </rPr>
      <t xml:space="preserve">
Assets with significant increase in credit risk since initial recognition but not credit-impaired</t>
    </r>
  </si>
  <si>
    <r>
      <rPr>
        <b/>
        <sz val="11"/>
        <color indexed="9"/>
        <rFont val="Tahoma"/>
        <family val="2"/>
      </rPr>
      <t>Stage 3</t>
    </r>
    <r>
      <rPr>
        <sz val="11"/>
        <color indexed="9"/>
        <rFont val="Tahoma"/>
        <family val="2"/>
      </rPr>
      <t xml:space="preserve">
Credit-impaired assets</t>
    </r>
  </si>
  <si>
    <r>
      <rPr>
        <b/>
        <sz val="11"/>
        <color indexed="9"/>
        <rFont val="Tahoma"/>
        <family val="2"/>
      </rPr>
      <t>Stage 1</t>
    </r>
    <r>
      <rPr>
        <sz val="11"/>
        <color indexed="9"/>
        <rFont val="Tahoma"/>
        <family val="2"/>
      </rPr>
      <t xml:space="preserve">
Assets without significant increase in credit risk since initial recognition</t>
    </r>
  </si>
  <si>
    <r>
      <rPr>
        <b/>
        <sz val="11"/>
        <color indexed="9"/>
        <rFont val="Tahoma"/>
        <family val="2"/>
      </rPr>
      <t>Stage 2</t>
    </r>
    <r>
      <rPr>
        <sz val="11"/>
        <color indexed="9"/>
        <rFont val="Tahoma"/>
        <family val="2"/>
      </rPr>
      <t xml:space="preserve">
Assets with significant increase in credit risk since initial recognition but not credit-impaired</t>
    </r>
  </si>
  <si>
    <t>Debt securities</t>
  </si>
  <si>
    <t>Annex V.Part 1.31, 44(b)</t>
  </si>
  <si>
    <t>Loans and advances</t>
  </si>
  <si>
    <t>Annex V.Part 1.32, 44(a)</t>
  </si>
  <si>
    <r>
      <rPr>
        <vertAlign val="superscript"/>
        <sz val="10"/>
        <rFont val="Arial"/>
        <family val="2"/>
      </rPr>
      <t xml:space="preserve">(1) </t>
    </r>
    <r>
      <rPr>
        <sz val="10"/>
        <rFont val="Arial"/>
        <family val="2"/>
      </rPr>
      <t>This table covers IFRS 9 specific information and as such only applies for IFRS reporting banks.</t>
    </r>
  </si>
  <si>
    <r>
      <rPr>
        <vertAlign val="superscript"/>
        <sz val="10"/>
        <rFont val="Tahoma"/>
        <family val="2"/>
      </rPr>
      <t>(2)</t>
    </r>
    <r>
      <rPr>
        <sz val="10"/>
        <rFont val="Tahoma"/>
        <family val="2"/>
      </rPr>
      <t xml:space="preserve"> From June 2021, the gross carrying amount of assets and accumulated impairments that are purchased or originated as credit-impaired at initial recognition are not included in the impairment stages, as it was the case in previous periods.</t>
    </r>
  </si>
  <si>
    <t>Breakdown of liabilities</t>
  </si>
  <si>
    <t>LIABILITIES:</t>
  </si>
  <si>
    <t>Financial liabilities held for trading</t>
  </si>
  <si>
    <t>IFRS 7.8 (e) (ii); IFRS 9.BA.6</t>
  </si>
  <si>
    <r>
      <t>Trading financial liabilities</t>
    </r>
    <r>
      <rPr>
        <vertAlign val="superscript"/>
        <sz val="10"/>
        <color theme="0"/>
        <rFont val="Tahoma"/>
        <family val="2"/>
      </rPr>
      <t>1</t>
    </r>
  </si>
  <si>
    <t>Accounting Directive art 8(1)(a),(3),(6)</t>
  </si>
  <si>
    <t>Financial liabilities designated at fair value through profit or loss</t>
  </si>
  <si>
    <t>IFRS 7.8 (e)(i); IFRS 9.4.2.2</t>
  </si>
  <si>
    <t>Financial liabilities measured at amortised cost</t>
  </si>
  <si>
    <t>IFRS 7.8(g); IFRS 9.4.2.1</t>
  </si>
  <si>
    <r>
      <t>Non-trading non-derivative financial liabilities measured at a cost-based method</t>
    </r>
    <r>
      <rPr>
        <vertAlign val="superscript"/>
        <sz val="10"/>
        <color theme="0"/>
        <rFont val="Tahoma"/>
        <family val="2"/>
      </rPr>
      <t>1</t>
    </r>
  </si>
  <si>
    <t>Accounting Directive art 8(3)</t>
  </si>
  <si>
    <t>IFRS 9.6.2.1; Annex V.Part 1.26</t>
  </si>
  <si>
    <t>IAS 39.89A(b), IFRS 9.6.5.8</t>
  </si>
  <si>
    <t>Provisions</t>
  </si>
  <si>
    <t>IAS 37.10; IAS 1.54(l)</t>
  </si>
  <si>
    <t xml:space="preserve">Tax liabilities </t>
  </si>
  <si>
    <t>IAS 1.54(n-o)</t>
  </si>
  <si>
    <t>Share capital repayable on demand</t>
  </si>
  <si>
    <t>IAS 32 IE 33; IFRIC 2; Annex V.Part 2.12</t>
  </si>
  <si>
    <t xml:space="preserve">Other liabilities </t>
  </si>
  <si>
    <t>Annex V.Part 2.13</t>
  </si>
  <si>
    <t>Liabilities included in disposal groups classified as held for sale</t>
  </si>
  <si>
    <t>IAS 1.54 (p); IFRS 5.38, Annex V.Part 2.14</t>
  </si>
  <si>
    <r>
      <t>Haircuts for trading liabilities at fair value</t>
    </r>
    <r>
      <rPr>
        <vertAlign val="superscript"/>
        <sz val="10"/>
        <color theme="0"/>
        <rFont val="Tahoma"/>
        <family val="2"/>
      </rPr>
      <t>1</t>
    </r>
  </si>
  <si>
    <t>Annex V Part 1.29</t>
  </si>
  <si>
    <t>TOTAL LIABILITIES</t>
  </si>
  <si>
    <t>IAS 1.9(b);IG 6</t>
  </si>
  <si>
    <t>TOTAL EQUITY</t>
  </si>
  <si>
    <t>IAS 1.9(c), IG 6</t>
  </si>
  <si>
    <t>TOTAL EQUITY AND TOTAL LIABILITIES</t>
  </si>
  <si>
    <t>IAS 1.IG6</t>
  </si>
  <si>
    <t>(1) Portfolios which are  nGAAP specific, i.e. which are not applicable for IFRS reporting banks</t>
  </si>
  <si>
    <t>Breakdown of financial liabilities by instrument and by counterparty sector</t>
  </si>
  <si>
    <t>Derivatives</t>
  </si>
  <si>
    <t>IFRS 9.BA.7(a); CRR Annex II</t>
  </si>
  <si>
    <t>Short positions</t>
  </si>
  <si>
    <t>Equity instruments</t>
  </si>
  <si>
    <t>IAS 32.11; ECB/2013/33 Annex 2.Part 2.4-5</t>
  </si>
  <si>
    <t>Annex V.Part 1.31</t>
  </si>
  <si>
    <t>Deposits</t>
  </si>
  <si>
    <t>Central banks</t>
  </si>
  <si>
    <t xml:space="preserve">Annex V.Part 1.42(a), 44(c) </t>
  </si>
  <si>
    <t>of which: Current accounts / overnight deposits</t>
  </si>
  <si>
    <t>ECB/2013/33 Annex 2.Part 2.9.1</t>
  </si>
  <si>
    <t>General governments</t>
  </si>
  <si>
    <t xml:space="preserve">Annex V.Part 1.42(b), 44(c) </t>
  </si>
  <si>
    <t>Credit institutions</t>
  </si>
  <si>
    <t xml:space="preserve">Annex V.Part 1.42(c),44(c)  </t>
  </si>
  <si>
    <t>Other financial corporations</t>
  </si>
  <si>
    <t xml:space="preserve">Annex V.Part 1.42(d),44(c)  </t>
  </si>
  <si>
    <t>Non-financial corporations</t>
  </si>
  <si>
    <t xml:space="preserve">Annex V.Part 1.42(e), 44(c)    </t>
  </si>
  <si>
    <t>Households</t>
  </si>
  <si>
    <t xml:space="preserve">Annex V.Part 1.42(f), 44(c)  </t>
  </si>
  <si>
    <t>Debt securities issued</t>
  </si>
  <si>
    <t>Annex V.Part 1.37, Part 2.98</t>
  </si>
  <si>
    <t>Of which: Subordinated Debt securities issued</t>
  </si>
  <si>
    <t>Annex V.Part 1.37</t>
  </si>
  <si>
    <t>Other financial liabilities</t>
  </si>
  <si>
    <t>Annex V.Part 1.38-41</t>
  </si>
  <si>
    <t>TOTAL FINANCIAL LIABILITIES</t>
  </si>
  <si>
    <t>Market Risk</t>
  </si>
  <si>
    <t>SA</t>
  </si>
  <si>
    <t>IM</t>
  </si>
  <si>
    <r>
      <t xml:space="preserve">VaR </t>
    </r>
    <r>
      <rPr>
        <b/>
        <i/>
        <sz val="11"/>
        <color theme="0"/>
        <rFont val="Tahoma"/>
        <family val="2"/>
      </rPr>
      <t>(Memorandum item)</t>
    </r>
  </si>
  <si>
    <r>
      <t xml:space="preserve">STRESSED VaR </t>
    </r>
    <r>
      <rPr>
        <b/>
        <i/>
        <sz val="11"/>
        <color theme="0"/>
        <rFont val="Tahoma"/>
        <family val="2"/>
      </rPr>
      <t>(Memorandum item)</t>
    </r>
  </si>
  <si>
    <t>INCREMENTAL DEFAULT AND MIGRATION RISK CAPITAL CHARGE</t>
  </si>
  <si>
    <t>ALL PRICE RISKS CAPITAL CHARGE FOR CTP</t>
  </si>
  <si>
    <t>MULTIPLICATION FACTOR (mc) x AVERAGE OF PREVIOUS 60 WORKING DAYS (VaRavg)</t>
  </si>
  <si>
    <t>PREVIOUS DAY (VaRt-1)</t>
  </si>
  <si>
    <t>MULTIPLICATION FACTOR (ms) x AVERAGE OF PREVIOUS 60 WORKING DAYS (SVaRavg)</t>
  </si>
  <si>
    <t>LATEST AVAILABLE (SVaRt-1)</t>
  </si>
  <si>
    <t>12 WEEKS AVERAGE MEASURE</t>
  </si>
  <si>
    <t>LAST MEASURE</t>
  </si>
  <si>
    <t>FLOOR</t>
  </si>
  <si>
    <t>Traded Debt Instruments</t>
  </si>
  <si>
    <t xml:space="preserve">    Of which: General risk</t>
  </si>
  <si>
    <t xml:space="preserve">    Of which: Specific risk</t>
  </si>
  <si>
    <t>Equities</t>
  </si>
  <si>
    <t>Foreign exchange risk</t>
  </si>
  <si>
    <t>Commodities risk</t>
  </si>
  <si>
    <t>Market risk template does not include CIU positions under the particular approach for position risk in CIUs (Articles 348(1), 350 (3) c) and 364 (2) a) CRR), which instead are included in the RWA OV1 template.</t>
  </si>
  <si>
    <t>Credit Risk - Standardised Approach</t>
  </si>
  <si>
    <t>Standardised Approach</t>
  </si>
  <si>
    <r>
      <t>Original Exposure</t>
    </r>
    <r>
      <rPr>
        <b/>
        <vertAlign val="superscript"/>
        <sz val="11"/>
        <color theme="0"/>
        <rFont val="Tahoma"/>
        <family val="2"/>
      </rPr>
      <t>1</t>
    </r>
  </si>
  <si>
    <r>
      <t xml:space="preserve"> Exposure Value</t>
    </r>
    <r>
      <rPr>
        <b/>
        <vertAlign val="superscript"/>
        <sz val="11"/>
        <color theme="0"/>
        <rFont val="Tahoma"/>
        <family val="2"/>
      </rPr>
      <t>1</t>
    </r>
  </si>
  <si>
    <t>Risk exposure amount</t>
  </si>
  <si>
    <r>
      <t>Value adjustments and provisions</t>
    </r>
    <r>
      <rPr>
        <b/>
        <vertAlign val="superscript"/>
        <sz val="11"/>
        <color theme="0"/>
        <rFont val="Tahoma"/>
        <family val="2"/>
      </rPr>
      <t>4</t>
    </r>
  </si>
  <si>
    <t>Value adjustments and provisions</t>
  </si>
  <si>
    <t>Consolidated data</t>
  </si>
  <si>
    <t>Central governments or central banks</t>
  </si>
  <si>
    <t xml:space="preserve">Regional governments or local authorities </t>
  </si>
  <si>
    <t>Public sector entities</t>
  </si>
  <si>
    <t xml:space="preserve">Multilateral Development Banks </t>
  </si>
  <si>
    <t>International Organisations</t>
  </si>
  <si>
    <t>Institutions</t>
  </si>
  <si>
    <t xml:space="preserve">Corporates </t>
  </si>
  <si>
    <t xml:space="preserve">     of which: SME</t>
  </si>
  <si>
    <t>Retail</t>
  </si>
  <si>
    <t>Secured by mortgages on immovable property</t>
  </si>
  <si>
    <t>Exposures in default</t>
  </si>
  <si>
    <t>Items associated with particularly high risk</t>
  </si>
  <si>
    <t>Covered bonds</t>
  </si>
  <si>
    <t>Claims on institutions and corporates with a ST credit assessment</t>
  </si>
  <si>
    <t>Collective investments undertakings (CIU)</t>
  </si>
  <si>
    <t>Equity</t>
  </si>
  <si>
    <t>Other exposures</t>
  </si>
  <si>
    <r>
      <t xml:space="preserve">Standardised Total </t>
    </r>
    <r>
      <rPr>
        <b/>
        <vertAlign val="superscript"/>
        <sz val="11"/>
        <color theme="0"/>
        <rFont val="Tahoma"/>
        <family val="2"/>
      </rPr>
      <t>2</t>
    </r>
  </si>
  <si>
    <r>
      <rPr>
        <vertAlign val="superscript"/>
        <sz val="10"/>
        <rFont val="Tahoma"/>
        <family val="2"/>
      </rPr>
      <t>(1)</t>
    </r>
    <r>
      <rPr>
        <sz val="10"/>
        <rFont val="Tahoma"/>
        <family val="2"/>
      </rPr>
      <t xml:space="preserve"> Original exposure, unlike Exposure value, is reported before taking into account any effect due to credit conversion factors or credit risk mitigation techniques (e.g. substitution effects). </t>
    </r>
  </si>
  <si>
    <r>
      <rPr>
        <vertAlign val="superscript"/>
        <sz val="10"/>
        <rFont val="Tahoma"/>
        <family val="2"/>
      </rPr>
      <t xml:space="preserve">(2) </t>
    </r>
    <r>
      <rPr>
        <sz val="10"/>
        <rFont val="Tahoma"/>
        <family val="2"/>
      </rPr>
      <t>Standardised Total does not include the securitisation position unlike in the results prior to the 2019 exercise.</t>
    </r>
  </si>
  <si>
    <r>
      <rPr>
        <vertAlign val="superscript"/>
        <sz val="10"/>
        <color theme="1"/>
        <rFont val="Tahoma"/>
        <family val="2"/>
      </rPr>
      <t xml:space="preserve">(3) </t>
    </r>
    <r>
      <rPr>
        <sz val="10"/>
        <color theme="1"/>
        <rFont val="Tahoma"/>
        <family val="2"/>
      </rPr>
      <t xml:space="preserve">Only the most relevant countries are disclosed. These have been selected under the following rule: Countries of counterparty covering up to 95% of total original exposure or Top 10 countries ranked by original exposure, </t>
    </r>
  </si>
  <si>
    <t>calculated as of last quarter</t>
  </si>
  <si>
    <r>
      <rPr>
        <vertAlign val="superscript"/>
        <sz val="10"/>
        <rFont val="Tahoma"/>
        <family val="2"/>
      </rPr>
      <t xml:space="preserve">(4) </t>
    </r>
    <r>
      <rPr>
        <sz val="10"/>
        <rFont val="Tahoma"/>
        <family val="2"/>
      </rPr>
      <t>Starting from the 2023 exercise, value adjustements and provisions for the consolidated data include  general credit risk adjustments, for the consistency with the data per country of counterparty</t>
    </r>
  </si>
  <si>
    <r>
      <rPr>
        <b/>
        <sz val="11"/>
        <color rgb="FFFFFFFF"/>
        <rFont val="Tahoma"/>
        <family val="2"/>
      </rPr>
      <t>Value adjustments and provisions</t>
    </r>
    <r>
      <rPr>
        <b/>
        <vertAlign val="superscript"/>
        <sz val="11"/>
        <color rgb="FFFFFFFF"/>
        <rFont val="Tahoma"/>
        <family val="2"/>
      </rPr>
      <t>2</t>
    </r>
  </si>
  <si>
    <r>
      <t>Standardised Total</t>
    </r>
    <r>
      <rPr>
        <b/>
        <vertAlign val="superscript"/>
        <sz val="11"/>
        <color theme="0"/>
        <rFont val="Tahoma"/>
        <family val="2"/>
      </rPr>
      <t>2</t>
    </r>
  </si>
  <si>
    <t>(2) Total value adjustments and provisions per country of counterparty excludes those for securitisation exposures but includes general credit risk adjustments.</t>
  </si>
  <si>
    <r>
      <t>Value adjustments and provisions</t>
    </r>
    <r>
      <rPr>
        <b/>
        <vertAlign val="superscript"/>
        <sz val="11"/>
        <color theme="0"/>
        <rFont val="Tahoma"/>
        <family val="2"/>
      </rPr>
      <t>2</t>
    </r>
  </si>
  <si>
    <t>Credit Risk - IRB Approach</t>
  </si>
  <si>
    <t>IRB Approach</t>
  </si>
  <si>
    <t>Of which: defaulted</t>
  </si>
  <si>
    <t>Central banks and central governments</t>
  </si>
  <si>
    <t>Corporates</t>
  </si>
  <si>
    <t>Corporates - Of Which: Specialised Lending</t>
  </si>
  <si>
    <t>Corporates - Of Which: SME</t>
  </si>
  <si>
    <t>Retail - Secured on real estate property</t>
  </si>
  <si>
    <t>Retail - Secured on real estate property - Of Which: SME</t>
  </si>
  <si>
    <t>Retail - Secured on real estate property - Of Which: non-SME</t>
  </si>
  <si>
    <t>Retail - Qualifying Revolving</t>
  </si>
  <si>
    <t>Retail - Other Retail</t>
  </si>
  <si>
    <t>Retail - Other Retail - Of Which: SME</t>
  </si>
  <si>
    <t>Retail - Other Retail - Of Which: non-SME</t>
  </si>
  <si>
    <t>Other non credit-obligation assets</t>
  </si>
  <si>
    <r>
      <t>IRB Total</t>
    </r>
    <r>
      <rPr>
        <b/>
        <vertAlign val="superscript"/>
        <sz val="11"/>
        <color theme="0"/>
        <rFont val="Tahoma"/>
        <family val="2"/>
      </rPr>
      <t>2</t>
    </r>
  </si>
  <si>
    <t xml:space="preserve">(1) Original exposure, unlike Exposure value, is reported before taking into account any effect due to credit conversion factors or credit risk mitigation techniques (e.g. substitution effects). </t>
  </si>
  <si>
    <t>(2) IRB Total does not include the Securitisation position unlike in the results prior to the 2019 exercise.</t>
  </si>
  <si>
    <t>(3) Only the most relevant countries are disclosed. These have been selected under the following rule: Countries of counterparty covering up to 95% of total original exposure or Top 10 countries ranked by original exposure, calculated as of last quarter</t>
  </si>
  <si>
    <t>IRB Total</t>
  </si>
  <si>
    <t xml:space="preserve"> General governments exposures by country of the counterparty </t>
  </si>
  <si>
    <t>Direct exposures</t>
  </si>
  <si>
    <t>Risk weighted exposure amount</t>
  </si>
  <si>
    <t>On balance sheet</t>
  </si>
  <si>
    <t xml:space="preserve">Off balance sheet </t>
  </si>
  <si>
    <t>Residual Maturity</t>
  </si>
  <si>
    <t>Country / Region</t>
  </si>
  <si>
    <t>Total gross carrying amount of non-derivative financial assets</t>
  </si>
  <si>
    <t>Total carrying amount of non-derivative financial assets (net of short positions)</t>
  </si>
  <si>
    <t>Non-derivative financial assets by accounting portfolio</t>
  </si>
  <si>
    <t xml:space="preserve">Derivatives with positive fair value </t>
  </si>
  <si>
    <t>Derivatives with negative fair value</t>
  </si>
  <si>
    <t>Off-balance sheet exposures</t>
  </si>
  <si>
    <t>Nominal</t>
  </si>
  <si>
    <t>of which: loans and advances</t>
  </si>
  <si>
    <t>of which: Financial assets held for trading</t>
  </si>
  <si>
    <t>of which: Financial assets designated at fair value through profit or loss</t>
  </si>
  <si>
    <t>of which: Financial assets at fair value through other comprehensive income</t>
  </si>
  <si>
    <t>of which: Financial assets at amortised cost</t>
  </si>
  <si>
    <t>Notional amount</t>
  </si>
  <si>
    <t>[ 0 - 3M [</t>
  </si>
  <si>
    <t>Austria</t>
  </si>
  <si>
    <t>[ 3M - 1Y [</t>
  </si>
  <si>
    <t>[ 1Y - 2Y [</t>
  </si>
  <si>
    <t>[ 2Y - 3Y [</t>
  </si>
  <si>
    <t>[3Y - 5Y [</t>
  </si>
  <si>
    <t>[5Y - 10Y [</t>
  </si>
  <si>
    <t>[10Y - more</t>
  </si>
  <si>
    <t>Belgium</t>
  </si>
  <si>
    <t>Bulgaria</t>
  </si>
  <si>
    <t>Cyprus</t>
  </si>
  <si>
    <t>Czech Republic</t>
  </si>
  <si>
    <t>Denmark</t>
  </si>
  <si>
    <t>Estonia</t>
  </si>
  <si>
    <t>Finland</t>
  </si>
  <si>
    <t>France</t>
  </si>
  <si>
    <t>Germany</t>
  </si>
  <si>
    <t>Croatia</t>
  </si>
  <si>
    <t>Greece</t>
  </si>
  <si>
    <t>Hungary</t>
  </si>
  <si>
    <t>Ireland</t>
  </si>
  <si>
    <t>Italy</t>
  </si>
  <si>
    <t>Latvia</t>
  </si>
  <si>
    <t>Lithuania</t>
  </si>
  <si>
    <t>Luxembourg</t>
  </si>
  <si>
    <t>Malta</t>
  </si>
  <si>
    <t>Netherlands</t>
  </si>
  <si>
    <t>Poland</t>
  </si>
  <si>
    <t>Portugal</t>
  </si>
  <si>
    <t>Romania</t>
  </si>
  <si>
    <t>Slovakia</t>
  </si>
  <si>
    <t>Slovenia</t>
  </si>
  <si>
    <t>Spain</t>
  </si>
  <si>
    <t>Sweden</t>
  </si>
  <si>
    <t>United Kingdom</t>
  </si>
  <si>
    <t>Iceland</t>
  </si>
  <si>
    <t>Liechtenstein</t>
  </si>
  <si>
    <t>Norway</t>
  </si>
  <si>
    <t>Australia</t>
  </si>
  <si>
    <t>Canada</t>
  </si>
  <si>
    <t>Hong Kong</t>
  </si>
  <si>
    <t>Japan</t>
  </si>
  <si>
    <t>U.S.</t>
  </si>
  <si>
    <t>China</t>
  </si>
  <si>
    <t>Switzerland</t>
  </si>
  <si>
    <t>Other advanced economies non EEA</t>
  </si>
  <si>
    <t>Other Central and eastern Europe countries non EEA</t>
  </si>
  <si>
    <t>Middle East</t>
  </si>
  <si>
    <t>Latin America and the Caribbean</t>
  </si>
  <si>
    <t>Africa</t>
  </si>
  <si>
    <t>Others</t>
  </si>
  <si>
    <t>Notes and definitions</t>
  </si>
  <si>
    <t>Information disclosed in this template is sourced from COREP template C 33, introduced with the reporting framework 2.7, applicable for reports as of 31 march 2018.</t>
  </si>
  <si>
    <t xml:space="preserve">(1) Information on sovereign exposures is only available for institutions that have sovereign exposures of at least 1% of total “Debt securities and loans receivables”. Country of breakdown is only availOle for institutions that hold non-domestic sovereign exposures of 10% or more compared to total sovereign exposures. Where the latter threshold is not met, information is disclosed through the aggregate "Others".      </t>
  </si>
  <si>
    <t xml:space="preserve">(2) The exposures reported cover only exposures to central, regional and local governments on immediate borrower basis, and do not include exposures to other counterparts with full or partial government guarantees </t>
  </si>
  <si>
    <t xml:space="preserve">(3) The banks disclose the exposures in the "Financial assets held for trading" portfolio after offsetting the cash short positions having the same maturities. </t>
  </si>
  <si>
    <t>(4) The exposures reported include the positions towards counterparts (other than sovereign) on sovereign credit risk (i.e. CDS, financial guarantees) booked in all the accounting portfolio (on-off balance sheet). Irrespective of the denomination and or accounting classification of the positions</t>
  </si>
  <si>
    <t xml:space="preserve">          the economic substance over the form must be used as a criteria for the identification of the exposures to be included in this column. This item does not include exposures to counterparts (other than sovereign) with full or partial government guarantees by central, regional and local governments</t>
  </si>
  <si>
    <r>
      <t>(5)</t>
    </r>
    <r>
      <rPr>
        <vertAlign val="superscript"/>
        <sz val="9"/>
        <rFont val="Tahoma"/>
        <family val="2"/>
      </rPr>
      <t xml:space="preserve"> </t>
    </r>
    <r>
      <rPr>
        <sz val="9"/>
        <rFont val="Tahoma"/>
        <family val="2"/>
      </rPr>
      <t>Residual countries not reported separately in the Transparency exercise</t>
    </r>
  </si>
  <si>
    <r>
      <rPr>
        <u/>
        <sz val="9"/>
        <rFont val="Tahoma"/>
        <family val="2"/>
      </rPr>
      <t>Regions</t>
    </r>
    <r>
      <rPr>
        <sz val="9"/>
        <rFont val="Tahoma"/>
        <family val="2"/>
      </rPr>
      <t>:</t>
    </r>
  </si>
  <si>
    <t>Other advanced non EEA: Israel, Korea, New Zealand,  Russia, San Marino, Singapore and Taiwan.</t>
  </si>
  <si>
    <t>Other CEE non EEA: Albania, Bosnia and Herzegovina, FYR Macedonia, Montenegro, Serbia and Turkey.</t>
  </si>
  <si>
    <t>Middle East: Bahrain, Djibouti, Iran, Iraq, Jordan, Kuwait, Lebanon, Libya, Oman, Qatar, Saudi Arabia, Sudan, Syria, United Arab Emirates and Yemen.</t>
  </si>
  <si>
    <t>Latin America: Argentina, Belize, Bolivia, Brazil, Chile, Colombia, Costa Rica, Dominica, Dominican Republic, Ecuador, El Salvador, Grenada, Guatemala, Guyana, Haiti, Honduras, Jamaica, Mexico, Nicaragua, Panama, Paraguay, Peru, St. Kitts and Nevis, St. Lucia, St. Vincent and the Grenadines, Suriname, Trinidad and Tobago, Uruguay, Venezuela,Antigua And Barbuda, Aruba, Bahamas, Barbados, Cayman Islands, Cuba, French Guiana, Guadeloupe, Martinique, Puerto Rico, Saint Barthélemy, Turks And Caicos Islands, Virgin Islands (British), Virgin Islands (U.S. ).</t>
  </si>
  <si>
    <t>Africa: Algeria, Egypt, Morocco, South Africa, Angola, Benin, Botswana, Burkina Faso, Burundi, Cameroon, Cape Verde, Central African Republic, Chad, Comoros, Congo, Congo, The Democratic Republic Of The, Côte D'Ivoire, Equatorial Guinea, Eritrea, Ethiopia, Gabon, Gambia, Ghana, Guinea, Guinea-Bissau, Kenya, Lesotho, Liberia, Madagascar, Malawi, Mali, Mauritius, Mauritania, Mozambique, Namibia, Niger, Nigeria, Rwanda, Sao Tome And Principe, Senegal, Seychelles, Sierra Leone, South Sudan, Swaziland, Tanzania, United Republic Of, Togo, Uganda, Zambia, Zimbabwe and Tunisia.</t>
  </si>
  <si>
    <t>(6) The columns 'Total carrying amount of non-derivative financial assets (net of short positions)' provide information on a net basis, whilst the related 'of which' positions present information on a gross basis.</t>
  </si>
  <si>
    <t>(7) The values for the ‘Other’ bucket is calculated subtracting from the reported Total the breakdown of the listed countries. As a result of precision and rounding in the calculation we accept an approximation in the order of e04.</t>
  </si>
  <si>
    <r>
      <t>(8)</t>
    </r>
    <r>
      <rPr>
        <vertAlign val="superscript"/>
        <sz val="9"/>
        <rFont val="Tahoma"/>
        <family val="2"/>
      </rPr>
      <t xml:space="preserve"> </t>
    </r>
    <r>
      <rPr>
        <sz val="9"/>
        <rFont val="Tahoma"/>
        <family val="2"/>
      </rPr>
      <t>Information on Non-derivative financial assets by accounting portfolio is not included for institutions applying nGAAP</t>
    </r>
  </si>
  <si>
    <t>Performing and non-performing exposures</t>
  </si>
  <si>
    <t>Gross carrying amount/ Nominal amount</t>
  </si>
  <si>
    <r>
      <t>Accumulated impairment, accumulated negative changes in fair value due to credit risk and provisions</t>
    </r>
    <r>
      <rPr>
        <b/>
        <vertAlign val="superscript"/>
        <sz val="11"/>
        <color theme="0"/>
        <rFont val="Tahoma"/>
        <family val="2"/>
      </rPr>
      <t>4,5</t>
    </r>
  </si>
  <si>
    <t>Collaterals and financial guarantees received on non-performing exposures</t>
  </si>
  <si>
    <t>Of which performing but past due &gt;30 days and &lt;=90 days</t>
  </si>
  <si>
    <r>
      <t>Of which non-performing</t>
    </r>
    <r>
      <rPr>
        <b/>
        <vertAlign val="superscript"/>
        <sz val="11"/>
        <color theme="0"/>
        <rFont val="Tahoma"/>
        <family val="2"/>
      </rPr>
      <t>1</t>
    </r>
  </si>
  <si>
    <r>
      <t>On performing exposures</t>
    </r>
    <r>
      <rPr>
        <b/>
        <vertAlign val="superscript"/>
        <sz val="11"/>
        <color theme="0"/>
        <rFont val="Tahoma"/>
        <family val="2"/>
      </rPr>
      <t>2</t>
    </r>
  </si>
  <si>
    <r>
      <t>On non-performing exposures</t>
    </r>
    <r>
      <rPr>
        <b/>
        <vertAlign val="superscript"/>
        <sz val="11"/>
        <color theme="0"/>
        <rFont val="Tahoma"/>
        <family val="2"/>
      </rPr>
      <t>3</t>
    </r>
  </si>
  <si>
    <t>Of which Stage 3</t>
  </si>
  <si>
    <t>Cash balances at central banks and other demand deposits</t>
  </si>
  <si>
    <t>Debt securities (including at amortised cost and fair value)</t>
  </si>
  <si>
    <t>Loans and advances(including at amortised cost  and fair value)</t>
  </si>
  <si>
    <t>of which: small and medium-sized enterprises</t>
  </si>
  <si>
    <t>of which: Loans collateralised by commercial immovable property</t>
  </si>
  <si>
    <t xml:space="preserve">   of which: Loans collateralised by residential immovable property </t>
  </si>
  <si>
    <t xml:space="preserve">   of which: Credit for consumption </t>
  </si>
  <si>
    <t>DEBT INSTRUMENTS other than HFT</t>
  </si>
  <si>
    <t>OFF-BALANCE SHEET EXPOSURES</t>
  </si>
  <si>
    <r>
      <rPr>
        <vertAlign val="superscript"/>
        <sz val="10"/>
        <rFont val="Tahoma"/>
        <family val="2"/>
      </rPr>
      <t xml:space="preserve">(1) </t>
    </r>
    <r>
      <rPr>
        <sz val="10"/>
        <rFont val="Tahoma"/>
        <family val="2"/>
      </rPr>
      <t>For the definition of non-performing exposures please refer to Article 47a(3) of Regulation (EU) No 575/2013 (CRR)</t>
    </r>
  </si>
  <si>
    <r>
      <rPr>
        <vertAlign val="superscript"/>
        <sz val="10"/>
        <rFont val="Tahoma"/>
        <family val="2"/>
      </rPr>
      <t xml:space="preserve">(2) </t>
    </r>
    <r>
      <rPr>
        <sz val="10"/>
        <rFont val="Tahoma"/>
        <family val="2"/>
      </rPr>
      <t>Institutions report here the cumulative amount of expected credit losses since initial recognition for financial instruments subject to impairment and provisions for off-balance sheet exposures.</t>
    </r>
  </si>
  <si>
    <r>
      <rPr>
        <vertAlign val="superscript"/>
        <sz val="10"/>
        <rFont val="Tahoma"/>
        <family val="2"/>
      </rPr>
      <t xml:space="preserve">(3) </t>
    </r>
    <r>
      <rPr>
        <sz val="10"/>
        <rFont val="Tahoma"/>
        <family val="2"/>
      </rPr>
      <t>Institutions report here the cumulative amount of expected credit losses since initial recognition for financial instruments subject to impairment, the accumulated negative changes in fair value due to credit risk for financial instruments measured at fair value through profit or loss other than HFT and provisions for off-balance sheet exposures.</t>
    </r>
  </si>
  <si>
    <r>
      <rPr>
        <vertAlign val="superscript"/>
        <sz val="10"/>
        <rFont val="Tahoma"/>
        <family val="2"/>
      </rPr>
      <t xml:space="preserve">(4) </t>
    </r>
    <r>
      <rPr>
        <sz val="10"/>
        <rFont val="Tahoma"/>
        <family val="2"/>
      </rPr>
      <t>For the on-balance sheet items, accumulated impairments and accumulated negative changes in fair value due to credit risk are disclosed with a positive sign if they are decreasing assets. Following this sign convention, information is disclosed with the opposite sign of what is reported according to the FINREP framework (templates F 18.00 / F 19.00), which  follows a sign convention based on a credit/debit convention, as explained in Annex V, Part 1 paragraphs 10 and 11 of Regulation (EU) 2021/451 - ITS on Supervisory reporting. However, for the off-balance sheet instruments, the same item (‘Accumulated impairment, accumulated changes in fair value due to credit risk and provisions’) is disclosed consistently with the FINREP sign convention. This is because, based on this sign convention, the provisions on off-balance sheet commitments are generally reported with a positive sign.</t>
    </r>
  </si>
  <si>
    <r>
      <rPr>
        <vertAlign val="superscript"/>
        <sz val="10"/>
        <rFont val="Tahoma"/>
        <family val="2"/>
      </rPr>
      <t xml:space="preserve">(5) </t>
    </r>
    <r>
      <rPr>
        <sz val="10"/>
        <rFont val="Tahoma"/>
        <family val="2"/>
      </rPr>
      <t>From June 2021, the gross carrying amount of assets and accumulated impairments that are purchased or originated as credit-impaired at initial recognition are not included in the impairment stages, as it was the case in previous periods.</t>
    </r>
  </si>
  <si>
    <t>Forborne exposures</t>
  </si>
  <si>
    <t>Gross carrying amount of exposures with forbearance measures</t>
  </si>
  <si>
    <r>
      <t>Accumulated impairment, accumulated changes in fair value due to credit risk and provisions  for exposures with forbearance measures</t>
    </r>
    <r>
      <rPr>
        <b/>
        <vertAlign val="superscript"/>
        <sz val="11"/>
        <color theme="0"/>
        <rFont val="Tahoma"/>
        <family val="2"/>
      </rPr>
      <t>2</t>
    </r>
  </si>
  <si>
    <t>Collateral and financial guarantees received on exposures with forbearance measures</t>
  </si>
  <si>
    <t>Of which non-performing exposures with forbearance measures</t>
  </si>
  <si>
    <t>Of which on non-performing exposures with forbearance measures</t>
  </si>
  <si>
    <t>Of which collateral and financial guarantees received on non-performing exposures with forbearance measures</t>
  </si>
  <si>
    <t>Debt securities (including at amortised cost  and fair value)</t>
  </si>
  <si>
    <t>Loans and advances (including at amortised cost  and fair value)</t>
  </si>
  <si>
    <t>Loan commitments given</t>
  </si>
  <si>
    <r>
      <t>QUALITY OF FORBEARANCE</t>
    </r>
    <r>
      <rPr>
        <b/>
        <vertAlign val="superscript"/>
        <sz val="11"/>
        <color theme="0"/>
        <rFont val="Tahoma"/>
        <family val="2"/>
      </rPr>
      <t>2</t>
    </r>
  </si>
  <si>
    <r>
      <t>Loans and advances that have been forborne more than twice</t>
    </r>
    <r>
      <rPr>
        <i/>
        <vertAlign val="superscript"/>
        <sz val="11"/>
        <color theme="0"/>
        <rFont val="Tahoma"/>
        <family val="2"/>
      </rPr>
      <t xml:space="preserve"> 3</t>
    </r>
  </si>
  <si>
    <r>
      <t>Non-performing forborne loans and advances that failed to meet the non-performing exit criteria</t>
    </r>
    <r>
      <rPr>
        <b/>
        <vertAlign val="superscript"/>
        <sz val="11"/>
        <color theme="0"/>
        <rFont val="Tahoma"/>
        <family val="2"/>
      </rPr>
      <t xml:space="preserve"> 3</t>
    </r>
  </si>
  <si>
    <r>
      <rPr>
        <vertAlign val="superscript"/>
        <sz val="10"/>
        <rFont val="Tahoma"/>
        <family val="2"/>
      </rPr>
      <t xml:space="preserve">(1) </t>
    </r>
    <r>
      <rPr>
        <sz val="10"/>
        <rFont val="Tahoma"/>
        <family val="2"/>
      </rPr>
      <t>Forborne exposures are debt contracts in respect of which forbearance measures as defined in Article 47b(1) and (2) CRR have been applied</t>
    </r>
  </si>
  <si>
    <r>
      <rPr>
        <vertAlign val="superscript"/>
        <sz val="10"/>
        <rFont val="Tahoma"/>
        <family val="2"/>
      </rPr>
      <t>(2)</t>
    </r>
    <r>
      <rPr>
        <sz val="10"/>
        <rFont val="Tahoma"/>
        <family val="2"/>
      </rPr>
      <t>For the on-balance sheet items, accumulated impairments and accumulated negative changes in fair value due to credit risk are disclosed with a positive sign if they are decreasing assets. Following this sign convention, information is disclosed with the opposite sign of what is reported according to the FINREP framework (templates F 18.00 / F 19.00), which  follows a sign convention based on a credit/debit convention, as explained in Annex V, Part 1 paragraphs 10 and 11 of Regulation (EU) 2021/451- ITS on Supervisory reporting. However, for the off-balance sheet instruments, the same item (‘Accumulated impairment, accumulated changes in fair value due to credit risk and provisions’) is disclosed consistently with the FINREP sign convention. This is because, based on this sign convention, the provisions on off-balance sheet commitments are generally reported with a positive sign.</t>
    </r>
  </si>
  <si>
    <r>
      <rPr>
        <vertAlign val="superscript"/>
        <sz val="10"/>
        <rFont val="Tahoma"/>
        <family val="2"/>
      </rPr>
      <t xml:space="preserve">(3) </t>
    </r>
    <r>
      <rPr>
        <sz val="10"/>
        <rFont val="Tahoma"/>
        <family val="2"/>
      </rPr>
      <t>The information applies only to banks meeting at least one of the criteria for significance and having a ratio of non-performing loans and advances divided by total loans and advances (excluding loans and advances classified as held for sale, cash balances at central banks and other demand deposits ) of 5% or above.</t>
    </r>
  </si>
  <si>
    <t>Breakdown of loans and advances to non-financial corporations other than held for trading</t>
  </si>
  <si>
    <t>Gross carrying amount</t>
  </si>
  <si>
    <r>
      <t>Accumulated impairment</t>
    </r>
    <r>
      <rPr>
        <vertAlign val="superscript"/>
        <sz val="10"/>
        <color theme="0"/>
        <rFont val="Tahoma"/>
        <family val="2"/>
      </rPr>
      <t>1</t>
    </r>
  </si>
  <si>
    <r>
      <t>Accumulated negative changes in fair value due to credit risk on non-performing exposures</t>
    </r>
    <r>
      <rPr>
        <vertAlign val="superscript"/>
        <sz val="10"/>
        <color theme="0"/>
        <rFont val="Tahoma"/>
        <family val="2"/>
      </rPr>
      <t>1</t>
    </r>
  </si>
  <si>
    <t>Of which: non-performing</t>
  </si>
  <si>
    <t>Of which loans and advances subject to impairment</t>
  </si>
  <si>
    <t>of which: defaulted</t>
  </si>
  <si>
    <t>A Agriculture, forestry and fishing</t>
  </si>
  <si>
    <t>B Mining and quarrying</t>
  </si>
  <si>
    <t>C Manufacturing</t>
  </si>
  <si>
    <t>D Electricity, gas, steam and air conditioning supply</t>
  </si>
  <si>
    <t>E Water supply</t>
  </si>
  <si>
    <t>F Construction</t>
  </si>
  <si>
    <t>G Wholesale and retail trade</t>
  </si>
  <si>
    <t>H Transport and storage</t>
  </si>
  <si>
    <t>I Accommodation and food service activities</t>
  </si>
  <si>
    <t>J Information and communication</t>
  </si>
  <si>
    <t>K Financial and insurance activities</t>
  </si>
  <si>
    <t>L Real estate activities</t>
  </si>
  <si>
    <t>M Professional, scientific and technical activities</t>
  </si>
  <si>
    <t>N Administrative and support service activities</t>
  </si>
  <si>
    <t>O Public administration and defence, compulsory social security</t>
  </si>
  <si>
    <t>P Education</t>
  </si>
  <si>
    <t>Q Human health services and social work activities</t>
  </si>
  <si>
    <t>R Arts, entertainment and recreation</t>
  </si>
  <si>
    <t>S Other services</t>
  </si>
  <si>
    <r>
      <rPr>
        <vertAlign val="superscript"/>
        <sz val="10"/>
        <rFont val="Tahoma"/>
        <family val="2"/>
      </rPr>
      <t xml:space="preserve">(1) </t>
    </r>
    <r>
      <rPr>
        <sz val="10"/>
        <rFont val="Tahoma"/>
        <family val="2"/>
      </rPr>
      <t xml:space="preserve">The items ‘accumulated impairment’ and ‘accumulated negative changes in fair value due to credit risk on non-performing exposures’ are disclosed with a positive sign if they are decreasing an asset. Following this sign convention, information is disclosed with the opposite sign of what is reported according to the FINREP framework (template F 06.01), which  follows a sign convention based on a credit/debit convention, as explained in Annex V, Part 1 paragraphs 10 and 11 of Regulation (EU) 2021/451 - ITS on Supervisory reporting.   </t>
    </r>
  </si>
  <si>
    <t xml:space="preserve"> Collateral valuation - loans and advances </t>
  </si>
  <si>
    <t xml:space="preserve">  Loans and advances</t>
  </si>
  <si>
    <t xml:space="preserve">  Performing</t>
  </si>
  <si>
    <t xml:space="preserve">  Non-performing</t>
  </si>
  <si>
    <t>of which past due &gt; 30days &lt;= 90 days</t>
  </si>
  <si>
    <t>Unlikely to pay that are not past due or past due &lt;= 90 days</t>
  </si>
  <si>
    <t xml:space="preserve">    Of which secured</t>
  </si>
  <si>
    <t xml:space="preserve">         Of which secured with immovable property</t>
  </si>
  <si>
    <t xml:space="preserve">              Of which instruments with LTV higher than 60% and lower or equal to 80%</t>
  </si>
  <si>
    <t xml:space="preserve">             Of which instruments with LTV higher than 80% and lower or equal to 100%</t>
  </si>
  <si>
    <t xml:space="preserve">           Of which instruments with LTV  higher than 100%</t>
  </si>
  <si>
    <t>Accumulated impairment for secured assets</t>
  </si>
  <si>
    <t>Collateral</t>
  </si>
  <si>
    <t xml:space="preserve">    Of which value capped at the value of exposure</t>
  </si>
  <si>
    <t xml:space="preserve">           Of which immovable property</t>
  </si>
  <si>
    <t xml:space="preserve">     Of which value above the cap</t>
  </si>
  <si>
    <t>Financial guarantees received</t>
  </si>
  <si>
    <t>Accumulated partial write-off</t>
  </si>
  <si>
    <t xml:space="preserve">The information applies only to banks meeting at least one of the criteria for significance and having a ratio of non-performing loans and advances divided by total loans and advances (excluding loans and advances classified as held for sale, cash balances at central banks and other demand deposits ) of  5% or above. </t>
  </si>
  <si>
    <t>Relevant previous FAQs - 2023 EU-wide Transparency Exercise</t>
  </si>
  <si>
    <t>This sheet contains FAQs which have been received and solved in the previous exercises, containing information which are relevant to understand some templates specificities. It is solely  intended for the participating banks' convenience and it will be removed for publication.</t>
  </si>
  <si>
    <t>Any remaining questions regarding 2023 EU-wide Transparency Exercise templates and other general issues are to be addressed to the EBA via Competent Authorities. At this scope, a FAQ template for question collection has been distributed. Answered questions will be provided at regular frequency via Competent Authorities in a separate template.</t>
  </si>
  <si>
    <t>Template</t>
  </si>
  <si>
    <t>Question</t>
  </si>
  <si>
    <t>Answer</t>
  </si>
  <si>
    <t>Fields which our Group is not obliged to report aren't empty but populated with 0 (eg. sheet Collateral). Should 0 be deleted if institution doesn't reach the tresholds and therefore is not obliged to report certain data/report?</t>
  </si>
  <si>
    <t xml:space="preserve">Where a bank doesn't meet the threshold to report information on collateral, the concerned template will be removed at the creation of PDF and a footnote appended in the cover page: "The information on Collateral valuation - loans and advances applies only to banks meeting at least one of the criteria for significance and having a ratio of non-performing loans and advances divided by total loans and advances (excluding loans and advances classified as held for sale, cash balances at central banks and other demand deposits ) of 5% or above, therefore this bank is not required to report it to the EBA." </t>
  </si>
  <si>
    <t>FINREP based templates</t>
  </si>
  <si>
    <t>FINREP related templates are empty: below tabs look to be populated with “Zero” values which shouldn’t ideally be the case (assuming that these are based on our FINREP submissions)</t>
  </si>
  <si>
    <t>Credit Risk STA_a and Credit Risk IRB_b have been adjusted as anticipated in 2022 FAQ ID13 (Reported for convenience). As a result of the assessment the following changes have been introducted:</t>
  </si>
  <si>
    <t>Credit Risk STA</t>
  </si>
  <si>
    <t xml:space="preserve">It appears that the amount shown in column 061 of template C9.01 (Additional value adjustments and other own funds reductions)  is missing from the mapping for feeding only tables with geographical detail.
For the reference dates 31 March 2022 and 30 June 2022, We were wondering if the sum of “the total adjustment and provisions” of all country, calculated from the C9.01 (column 50 plus column 55, as stated in the template mapping), should be equal to the total displayed in the template C7 (column 30) reported in row 22 columns O and S. 
</t>
  </si>
  <si>
    <r>
      <t xml:space="preserve">Credit Risk STA_a and Credit Risk STA_b have been adjusted to take into account new supervisory data availability and increase consistency between consolidated and country breakdown, as anticipated in 2022 FAQ ID13 (Reported for convenience). As a result of the assessment the following changes have been introducted to column Value adjustments and provisions:  
Consolidated data
new mapping {C 07.00 col 030 + C 09.01. col 050} 
footnote:  Starting from the 2023 exercise, value adjustements and provisions for the consolidated data include  general credit risk adjustments, for the consistency with the data per country of counterparty
Country breakdonw:
new mapping {C09.01- col 0050 + col 0055 + col 0061} 
footnote: Total value adjustments and provisions per country of counterparty excludes those for securitisation exposures, </t>
    </r>
    <r>
      <rPr>
        <strike/>
        <sz val="11"/>
        <color rgb="FF000000"/>
        <rFont val="Calibri"/>
        <family val="2"/>
      </rPr>
      <t>additional valuation adjustments (AVAs) and other own funds reductions related to the exposures,</t>
    </r>
    <r>
      <rPr>
        <sz val="11"/>
        <color indexed="8"/>
        <rFont val="Calibri"/>
        <family val="2"/>
      </rPr>
      <t xml:space="preserve"> but includes general credit risk adjustments</t>
    </r>
  </si>
  <si>
    <t>GERMANY</t>
  </si>
  <si>
    <t>SPAIN</t>
  </si>
  <si>
    <t>FRANCE</t>
  </si>
  <si>
    <t>UNITED KINGDOM</t>
  </si>
  <si>
    <t>LUXEMBOURG</t>
  </si>
  <si>
    <t>NETHERLANDS</t>
  </si>
  <si>
    <t>UNITED STATES</t>
  </si>
  <si>
    <t>ITALY</t>
  </si>
  <si>
    <t>SLOVAKIA</t>
  </si>
  <si>
    <t>CROATIA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</si>
</sst>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dd/mm/yyyy;@"/>
    <numFmt numFmtId="166" formatCode="d/m/yy;@"/>
    <numFmt numFmtId="167" formatCode="0.0%"/>
    <numFmt numFmtId="168" formatCode="_-* #,##0_-;\-* #,##0_-;_-* &quot;-&quot;??_-;_-@_-"/>
  </numFmts>
  <fonts count="92">
    <font>
      <sz val="10"/>
      <name val="Arial"/>
      <family val="2"/>
    </font>
    <font>
      <sz val="11"/>
      <color theme="1"/>
      <name val="Calibri"/>
      <family val="2"/>
      <scheme val="minor"/>
    </font>
    <font>
      <sz val="10"/>
      <name val="Arial"/>
      <family val="2"/>
    </font>
    <font>
      <sz val="9"/>
      <color theme="0"/>
      <name val="Tahoma"/>
      <family val="2"/>
    </font>
    <font>
      <b/>
      <sz val="26"/>
      <name val="Tahoma"/>
      <family val="2"/>
    </font>
    <font>
      <sz val="26"/>
      <name val="Albany AMT"/>
      <family val="2"/>
    </font>
    <font>
      <b/>
      <sz val="28"/>
      <name val="Chiller"/>
      <family val="5"/>
    </font>
    <font>
      <b/>
      <sz val="14"/>
      <color theme="0"/>
      <name val="Tahoma"/>
      <family val="2"/>
    </font>
    <font>
      <sz val="14"/>
      <name val="Arial"/>
      <family val="2"/>
    </font>
    <font>
      <sz val="10"/>
      <name val="Tahoma"/>
      <family val="2"/>
    </font>
    <font>
      <sz val="10"/>
      <color theme="0"/>
      <name val="Arial"/>
      <family val="2"/>
    </font>
    <font>
      <b/>
      <sz val="10"/>
      <name val="Arial"/>
      <family val="2"/>
    </font>
    <font>
      <b/>
      <sz val="20"/>
      <name val="Tahoma"/>
      <family val="2"/>
    </font>
    <font>
      <sz val="9"/>
      <color indexed="8"/>
      <name val="Tahoma"/>
      <family val="2"/>
    </font>
    <font>
      <b/>
      <sz val="14"/>
      <name val="Tahoma"/>
      <family val="2"/>
    </font>
    <font>
      <sz val="14"/>
      <color indexed="8"/>
      <name val="Tahoma"/>
      <family val="2"/>
    </font>
    <font>
      <b/>
      <sz val="28"/>
      <color indexed="8"/>
      <name val="Tahoma"/>
      <family val="2"/>
    </font>
    <font>
      <b/>
      <sz val="12"/>
      <color theme="0"/>
      <name val="Tahoma"/>
      <family val="2"/>
    </font>
    <font>
      <b/>
      <sz val="11"/>
      <color theme="0"/>
      <name val="Tahoma"/>
      <family val="2"/>
    </font>
    <font>
      <sz val="11"/>
      <color theme="0"/>
      <name val="Tahoma"/>
      <family val="2"/>
    </font>
    <font>
      <sz val="9"/>
      <name val="Tahoma"/>
      <family val="2"/>
    </font>
    <font>
      <sz val="8.5"/>
      <color indexed="8"/>
      <name val="Tahoma"/>
      <family val="2"/>
    </font>
    <font>
      <sz val="8.5"/>
      <name val="Tahoma"/>
      <family val="2"/>
    </font>
    <font>
      <b/>
      <sz val="9"/>
      <color indexed="8"/>
      <name val="Tahoma"/>
      <family val="2"/>
    </font>
    <font>
      <sz val="10"/>
      <name val="Times New Roman"/>
      <family val="1"/>
    </font>
    <font>
      <sz val="12"/>
      <color theme="0"/>
      <name val="Tahoma"/>
      <family val="2"/>
    </font>
    <font>
      <sz val="12"/>
      <color indexed="8"/>
      <name val="Tahoma"/>
      <family val="2"/>
    </font>
    <font>
      <sz val="11"/>
      <color indexed="8"/>
      <name val="Tahoma"/>
      <family val="2"/>
    </font>
    <font>
      <b/>
      <sz val="11"/>
      <name val="Tahoma"/>
      <family val="2"/>
    </font>
    <font>
      <sz val="11"/>
      <name val="Tahoma"/>
      <family val="2"/>
    </font>
    <font>
      <b/>
      <sz val="11"/>
      <color indexed="8"/>
      <name val="Tahoma"/>
      <family val="2"/>
    </font>
    <font>
      <b/>
      <sz val="9"/>
      <name val="Tahoma"/>
      <family val="2"/>
    </font>
    <font>
      <b/>
      <vertAlign val="superscript"/>
      <sz val="12"/>
      <color theme="0"/>
      <name val="Tahoma"/>
      <family val="2"/>
    </font>
    <font>
      <sz val="10"/>
      <color indexed="8"/>
      <name val="Tahoma"/>
      <family val="2"/>
    </font>
    <font>
      <sz val="14"/>
      <name val="Tahoma"/>
      <family val="2"/>
    </font>
    <font>
      <sz val="13"/>
      <name val="Tahoma"/>
      <family val="2"/>
    </font>
    <font>
      <vertAlign val="superscript"/>
      <sz val="11"/>
      <color theme="0"/>
      <name val="Tahoma"/>
      <family val="2"/>
    </font>
    <font>
      <sz val="9"/>
      <name val="Arial"/>
      <family val="2"/>
    </font>
    <font>
      <sz val="11"/>
      <color rgb="FF000000"/>
      <name val="Tahoma"/>
      <family val="2"/>
    </font>
    <font>
      <vertAlign val="superscript"/>
      <sz val="10"/>
      <name val="Tahoma"/>
      <family val="2"/>
    </font>
    <font>
      <b/>
      <u/>
      <sz val="8"/>
      <name val="Verdana"/>
      <family val="2"/>
    </font>
    <font>
      <i/>
      <sz val="10"/>
      <name val="Arial"/>
      <family val="2"/>
    </font>
    <font>
      <sz val="10"/>
      <color theme="1"/>
      <name val="Tahoma"/>
      <family val="2"/>
    </font>
    <font>
      <vertAlign val="superscript"/>
      <sz val="10"/>
      <color theme="1"/>
      <name val="Tahoma"/>
      <family val="2"/>
    </font>
    <font>
      <vertAlign val="superscript"/>
      <sz val="10"/>
      <name val="Arial"/>
      <family val="2"/>
    </font>
    <font>
      <b/>
      <vertAlign val="superscript"/>
      <sz val="11"/>
      <color theme="0"/>
      <name val="Tahoma"/>
      <family val="2"/>
    </font>
    <font>
      <b/>
      <sz val="11"/>
      <color indexed="9"/>
      <name val="Tahoma"/>
      <family val="2"/>
    </font>
    <font>
      <sz val="11"/>
      <color indexed="9"/>
      <name val="Tahoma"/>
      <family val="2"/>
    </font>
    <font>
      <b/>
      <sz val="10"/>
      <color theme="0"/>
      <name val="Tahoma"/>
      <family val="2"/>
    </font>
    <font>
      <b/>
      <i/>
      <sz val="10"/>
      <color theme="0"/>
      <name val="Tahoma"/>
      <family val="2"/>
    </font>
    <font>
      <sz val="10"/>
      <color theme="0"/>
      <name val="Tahoma"/>
      <family val="2"/>
    </font>
    <font>
      <vertAlign val="superscript"/>
      <sz val="10"/>
      <color theme="0"/>
      <name val="Tahoma"/>
      <family val="2"/>
    </font>
    <font>
      <sz val="10"/>
      <color rgb="FFFF3300"/>
      <name val="Arial"/>
      <family val="2"/>
    </font>
    <font>
      <sz val="10"/>
      <color rgb="FFFF0000"/>
      <name val="Arial"/>
      <family val="2"/>
    </font>
    <font>
      <sz val="11"/>
      <color rgb="FFFF3300"/>
      <name val="Tahoma"/>
      <family val="2"/>
    </font>
    <font>
      <b/>
      <i/>
      <sz val="10"/>
      <color indexed="9"/>
      <name val="Tahoma"/>
      <family val="2"/>
    </font>
    <font>
      <sz val="10"/>
      <name val="Helv"/>
    </font>
    <font>
      <b/>
      <i/>
      <sz val="11"/>
      <color theme="0"/>
      <name val="Tahoma"/>
      <family val="2"/>
    </font>
    <font>
      <sz val="18"/>
      <color rgb="FFFF3300"/>
      <name val="Tahoma"/>
      <family val="2"/>
    </font>
    <font>
      <sz val="18"/>
      <color theme="1"/>
      <name val="Tahoma"/>
      <family val="2"/>
    </font>
    <font>
      <sz val="11"/>
      <color theme="1"/>
      <name val="Tahoma"/>
      <family val="2"/>
    </font>
    <font>
      <b/>
      <sz val="14"/>
      <color theme="1"/>
      <name val="Tahoma"/>
      <family val="2"/>
    </font>
    <font>
      <sz val="14"/>
      <color theme="1"/>
      <name val="Tahoma"/>
      <family val="2"/>
    </font>
    <font>
      <b/>
      <sz val="14"/>
      <color rgb="FFFF0000"/>
      <name val="Tahoma"/>
      <family val="2"/>
    </font>
    <font>
      <sz val="18"/>
      <color rgb="FFFF0000"/>
      <name val="Tahoma"/>
      <family val="2"/>
    </font>
    <font>
      <b/>
      <sz val="11"/>
      <color rgb="FFFFFFFF"/>
      <name val="Tahoma"/>
      <family val="2"/>
    </font>
    <font>
      <b/>
      <vertAlign val="superscript"/>
      <sz val="11"/>
      <color rgb="FFFFFFFF"/>
      <name val="Tahoma"/>
      <family val="2"/>
    </font>
    <font>
      <sz val="18"/>
      <color theme="0"/>
      <name val="Tahoma"/>
      <family val="2"/>
    </font>
    <font>
      <sz val="18"/>
      <name val="Tahoma"/>
      <family val="2"/>
    </font>
    <font>
      <sz val="9"/>
      <color theme="1"/>
      <name val="Tahoma"/>
      <family val="2"/>
    </font>
    <font>
      <b/>
      <sz val="16"/>
      <name val="Tahoma"/>
      <family val="2"/>
    </font>
    <font>
      <b/>
      <sz val="15"/>
      <color theme="0"/>
      <name val="Tahoma"/>
      <family val="2"/>
    </font>
    <font>
      <b/>
      <sz val="9"/>
      <color theme="1"/>
      <name val="Tahoma"/>
      <family val="2"/>
    </font>
    <font>
      <vertAlign val="superscript"/>
      <sz val="9"/>
      <name val="Tahoma"/>
      <family val="2"/>
    </font>
    <font>
      <u/>
      <sz val="9"/>
      <name val="Tahoma"/>
      <family val="2"/>
    </font>
    <font>
      <b/>
      <strike/>
      <sz val="11"/>
      <color theme="0"/>
      <name val="Tahoma"/>
      <family val="2"/>
    </font>
    <font>
      <sz val="8"/>
      <name val="Tahoma"/>
      <family val="2"/>
    </font>
    <font>
      <i/>
      <vertAlign val="superscript"/>
      <sz val="11"/>
      <color theme="0"/>
      <name val="Tahoma"/>
      <family val="2"/>
    </font>
    <font>
      <b/>
      <sz val="11"/>
      <color rgb="FF00B050"/>
      <name val="Tahoma"/>
      <family val="2"/>
    </font>
    <font>
      <sz val="10"/>
      <color rgb="FFFF0000"/>
      <name val="Tahoma"/>
      <family val="2"/>
    </font>
    <font>
      <b/>
      <sz val="12"/>
      <name val="Tahoma"/>
      <family val="2"/>
    </font>
    <font>
      <sz val="12"/>
      <name val="Tahoma"/>
      <family val="2"/>
    </font>
    <font>
      <b/>
      <u/>
      <sz val="15"/>
      <color indexed="8"/>
      <name val="Calibri"/>
      <family val="2"/>
    </font>
    <font>
      <sz val="16"/>
      <color theme="1"/>
      <name val="Calibri"/>
      <family val="2"/>
      <scheme val="minor"/>
    </font>
    <font>
      <sz val="12"/>
      <color indexed="8"/>
      <name val="Calibri"/>
      <family val="2"/>
    </font>
    <font>
      <b/>
      <sz val="11"/>
      <color theme="0"/>
      <name val="Calibri"/>
      <family val="2"/>
    </font>
    <font>
      <sz val="16"/>
      <color theme="1"/>
      <name val="Calibri"/>
      <family val="2"/>
    </font>
    <font>
      <b/>
      <sz val="11"/>
      <color indexed="8"/>
      <name val="Calibri"/>
      <family val="2"/>
    </font>
    <font>
      <sz val="11"/>
      <color indexed="8"/>
      <name val="Calibri"/>
      <family val="2"/>
    </font>
    <font>
      <strike/>
      <sz val="11"/>
      <color rgb="FF000000"/>
      <name val="Calibri"/>
      <family val="2"/>
    </font>
    <font>
      <sz val="9"/>
      <color rgb="FFD9D9D9"/>
      <name val="Tahoma"/>
      <family val="2"/>
    </font>
    <font>
      <b/>
      <sz val="9"/>
      <color rgb="FFD9D9D9"/>
      <name val="Tahoma"/>
      <family val="2"/>
    </font>
  </fonts>
  <fills count="12">
    <fill>
      <patternFill patternType="none"/>
    </fill>
    <fill>
      <patternFill patternType="gray125"/>
    </fill>
    <fill>
      <patternFill patternType="solid">
        <fgColor theme="0"/>
        <bgColor indexed="64"/>
      </patternFill>
    </fill>
    <fill>
      <patternFill patternType="solid">
        <fgColor rgb="FF236C91"/>
        <bgColor indexed="64"/>
      </patternFill>
    </fill>
    <fill>
      <patternFill patternType="solid">
        <fgColor rgb="FF247198"/>
        <bgColor indexed="64"/>
      </patternFill>
    </fill>
    <fill>
      <patternFill patternType="solid">
        <fgColor theme="0" tint="-0.249977111117893"/>
        <bgColor indexed="64"/>
      </patternFill>
    </fill>
    <fill>
      <patternFill patternType="solid">
        <fgColor rgb="FF216587"/>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indexed="65"/>
        <bgColor indexed="64"/>
      </patternFill>
    </fill>
    <fill>
      <patternFill patternType="solid">
        <fgColor rgb="FFD9D9D9"/>
        <bgColor indexed="64"/>
      </patternFill>
    </fill>
  </fills>
  <borders count="129">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right style="thin">
        <color indexed="64"/>
      </right>
      <top/>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auto="1"/>
      </left>
      <right style="thin">
        <color auto="1"/>
      </right>
      <top style="thin">
        <color auto="1"/>
      </top>
      <bottom/>
      <diagonal/>
    </border>
    <border>
      <left style="thin">
        <color auto="1"/>
      </left>
      <right/>
      <top style="thin">
        <color auto="1"/>
      </top>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hair">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style="hair">
        <color indexed="64"/>
      </right>
      <top/>
      <bottom/>
      <diagonal/>
    </border>
    <border>
      <left style="thin">
        <color indexed="64"/>
      </left>
      <right style="hair">
        <color indexed="64"/>
      </right>
      <top/>
      <bottom/>
      <diagonal/>
    </border>
    <border>
      <left/>
      <right style="hair">
        <color indexed="64"/>
      </right>
      <top/>
      <bottom/>
      <diagonal/>
    </border>
    <border>
      <left style="thin">
        <color indexed="64"/>
      </left>
      <right style="hair">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bottom style="medium">
        <color indexed="64"/>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7">
    <xf numFmtId="0" fontId="0" fillId="0" borderId="0"/>
    <xf numFmtId="164" fontId="2" fillId="0" borderId="0" applyFont="0" applyFill="0" applyBorder="0" applyAlignment="0" applyProtection="0"/>
    <xf numFmtId="0" fontId="2" fillId="0" borderId="0"/>
    <xf numFmtId="0" fontId="2" fillId="0" borderId="0"/>
    <xf numFmtId="0" fontId="1" fillId="0" borderId="0"/>
    <xf numFmtId="0" fontId="2" fillId="0" borderId="0"/>
    <xf numFmtId="0" fontId="1" fillId="0" borderId="0"/>
    <xf numFmtId="0" fontId="2" fillId="0" borderId="0"/>
    <xf numFmtId="0" fontId="56" fillId="0" borderId="0"/>
    <xf numFmtId="0" fontId="2" fillId="0" borderId="0"/>
    <xf numFmtId="0" fontId="1" fillId="0" borderId="0"/>
    <xf numFmtId="0" fontId="2" fillId="0" borderId="0"/>
    <xf numFmtId="0" fontId="2" fillId="0" borderId="0"/>
    <xf numFmtId="0" fontId="1" fillId="0" borderId="0"/>
    <xf numFmtId="0" fontId="1" fillId="0" borderId="0"/>
    <xf numFmtId="0" fontId="1" fillId="0" borderId="0"/>
    <xf numFmtId="9" fontId="1" fillId="0" borderId="0" applyFont="0" applyFill="0" applyBorder="0" applyAlignment="0" applyProtection="0"/>
  </cellStyleXfs>
  <cellXfs count="953">
    <xf numFmtId="0" fontId="0" fillId="0" borderId="0" xfId="0"/>
    <xf numFmtId="10" fontId="85" fillId="4" borderId="106" xfId="16" applyNumberFormat="1" applyFont="1" applyFill="1" applyBorder="1" applyAlignment="1" applyProtection="1">
      <alignment horizontal="center" vertical="center" wrapText="1"/>
    </xf>
    <xf numFmtId="10" fontId="85" fillId="4" borderId="17" xfId="16" applyNumberFormat="1" applyFont="1" applyFill="1" applyBorder="1" applyAlignment="1" applyProtection="1">
      <alignment horizontal="center" vertical="center" wrapText="1"/>
    </xf>
    <xf numFmtId="10" fontId="85" fillId="4" borderId="7" xfId="16" applyNumberFormat="1" applyFont="1" applyFill="1" applyBorder="1" applyAlignment="1" applyProtection="1">
      <alignment horizontal="center" vertical="center" wrapText="1"/>
    </xf>
    <xf numFmtId="0" fontId="3" fillId="0" borderId="0" xfId="0" applyFont="1" applyAlignment="1" applyProtection="1">
      <alignment horizontal="right"/>
    </xf>
    <xf numFmtId="0" fontId="5" fillId="0" borderId="0" xfId="0" applyFont="1" applyProtection="1"/>
    <xf numFmtId="0" fontId="0" fillId="0" borderId="0" xfId="0" applyProtection="1"/>
    <xf numFmtId="15" fontId="3" fillId="0" borderId="0" xfId="0" applyNumberFormat="1" applyFont="1" applyAlignment="1" applyProtection="1">
      <alignment horizontal="right"/>
    </xf>
    <xf numFmtId="22" fontId="3" fillId="2" borderId="0" xfId="0" applyNumberFormat="1" applyFont="1" applyFill="1" applyAlignment="1" applyProtection="1">
      <alignment horizontal="right" vertical="center"/>
    </xf>
    <xf numFmtId="0" fontId="0" fillId="2" borderId="0" xfId="0" applyFill="1" applyProtection="1"/>
    <xf numFmtId="0" fontId="6" fillId="2" borderId="0" xfId="0" applyFont="1" applyFill="1" applyAlignment="1" applyProtection="1">
      <alignment horizontal="center"/>
    </xf>
    <xf numFmtId="0" fontId="3" fillId="2" borderId="0" xfId="0" applyFont="1" applyFill="1" applyAlignment="1" applyProtection="1">
      <alignment horizontal="right" vertical="center"/>
    </xf>
    <xf numFmtId="0" fontId="7" fillId="3" borderId="1" xfId="0" applyFont="1" applyFill="1" applyBorder="1" applyAlignment="1" applyProtection="1">
      <alignment horizontal="left" vertical="center"/>
    </xf>
    <xf numFmtId="0" fontId="8" fillId="2" borderId="1" xfId="0" applyFont="1" applyFill="1" applyBorder="1" applyAlignment="1" applyProtection="1">
      <alignment horizontal="center" vertical="center" wrapText="1"/>
    </xf>
    <xf numFmtId="0" fontId="0" fillId="0" borderId="0" xfId="0" applyAlignment="1" applyProtection="1">
      <alignment horizontal="center" vertical="center"/>
    </xf>
    <xf numFmtId="0" fontId="7" fillId="3" borderId="2" xfId="0" applyFont="1" applyFill="1" applyBorder="1" applyAlignment="1" applyProtection="1">
      <alignment horizontal="left" vertical="center"/>
    </xf>
    <xf numFmtId="49" fontId="8" fillId="2" borderId="2" xfId="0" applyNumberFormat="1" applyFont="1" applyFill="1" applyBorder="1" applyAlignment="1" applyProtection="1">
      <alignment horizontal="center" vertical="center"/>
    </xf>
    <xf numFmtId="0" fontId="7" fillId="3" borderId="3" xfId="0" applyFont="1" applyFill="1" applyBorder="1" applyAlignment="1" applyProtection="1">
      <alignment horizontal="left" vertical="center"/>
    </xf>
    <xf numFmtId="0" fontId="8" fillId="2" borderId="3" xfId="0" applyFont="1" applyFill="1" applyBorder="1" applyAlignment="1" applyProtection="1">
      <alignment horizontal="center" vertical="center"/>
    </xf>
    <xf numFmtId="0" fontId="3" fillId="2" borderId="0" xfId="0" applyFont="1" applyFill="1" applyAlignment="1" applyProtection="1">
      <alignment horizontal="right"/>
    </xf>
    <xf numFmtId="0" fontId="10" fillId="2" borderId="0" xfId="0" applyFont="1" applyFill="1" applyProtection="1"/>
    <xf numFmtId="0" fontId="11" fillId="2" borderId="0" xfId="0" applyFont="1" applyFill="1" applyProtection="1"/>
    <xf numFmtId="0" fontId="11" fillId="0" borderId="0" xfId="0" applyFont="1" applyProtection="1"/>
    <xf numFmtId="0" fontId="3" fillId="2" borderId="0" xfId="2" applyFont="1" applyFill="1" applyAlignment="1" applyProtection="1">
      <alignment horizontal="center" vertical="center"/>
    </xf>
    <xf numFmtId="0" fontId="3" fillId="2" borderId="0" xfId="2" applyFont="1" applyFill="1" applyAlignment="1" applyProtection="1">
      <alignment horizontal="center" vertical="center" wrapText="1"/>
    </xf>
    <xf numFmtId="0" fontId="3" fillId="2" borderId="0" xfId="2" applyFont="1" applyFill="1" applyAlignment="1" applyProtection="1">
      <alignment horizontal="left" vertical="center" indent="1"/>
    </xf>
    <xf numFmtId="0" fontId="3" fillId="2" borderId="0" xfId="2" applyFont="1" applyFill="1" applyAlignment="1" applyProtection="1">
      <alignment vertical="center"/>
    </xf>
    <xf numFmtId="0" fontId="13" fillId="0" borderId="0" xfId="2" applyFont="1" applyAlignment="1" applyProtection="1">
      <alignment vertical="center"/>
    </xf>
    <xf numFmtId="0" fontId="13" fillId="0" borderId="0" xfId="2" applyFont="1" applyAlignment="1" applyProtection="1">
      <alignment horizontal="center" vertical="center"/>
    </xf>
    <xf numFmtId="0" fontId="16" fillId="0" borderId="0" xfId="2" applyFont="1" applyAlignment="1" applyProtection="1">
      <alignment horizontal="center" vertical="center"/>
    </xf>
    <xf numFmtId="0" fontId="13" fillId="0" borderId="0" xfId="2" applyFont="1" applyAlignment="1" applyProtection="1">
      <alignment horizontal="left" vertical="center" indent="1"/>
    </xf>
    <xf numFmtId="0" fontId="9" fillId="2" borderId="5" xfId="2" applyFont="1" applyFill="1" applyBorder="1" applyAlignment="1" applyProtection="1">
      <alignment horizontal="center" wrapText="1"/>
    </xf>
    <xf numFmtId="165" fontId="17" fillId="4" borderId="6" xfId="2" applyNumberFormat="1" applyFont="1" applyFill="1" applyBorder="1" applyAlignment="1" applyProtection="1">
      <alignment horizontal="center" vertical="center" wrapText="1"/>
    </xf>
    <xf numFmtId="0" fontId="18" fillId="4" borderId="6" xfId="2" applyFont="1" applyFill="1" applyBorder="1" applyAlignment="1" applyProtection="1">
      <alignment horizontal="left" vertical="center" wrapText="1" indent="1"/>
    </xf>
    <xf numFmtId="0" fontId="18" fillId="4" borderId="7" xfId="2" applyFont="1" applyFill="1" applyBorder="1" applyAlignment="1" applyProtection="1">
      <alignment horizontal="center" vertical="center" wrapText="1"/>
    </xf>
    <xf numFmtId="0" fontId="13" fillId="0" borderId="0" xfId="2" applyFont="1" applyAlignment="1" applyProtection="1">
      <alignment horizontal="center" vertical="center" wrapText="1"/>
    </xf>
    <xf numFmtId="0" fontId="19" fillId="4" borderId="11" xfId="3" applyFont="1" applyFill="1" applyBorder="1" applyAlignment="1" applyProtection="1">
      <alignment horizontal="left" vertical="center" wrapText="1" indent="1"/>
    </xf>
    <xf numFmtId="3" fontId="20" fillId="2" borderId="2" xfId="2" applyNumberFormat="1" applyFont="1" applyFill="1" applyBorder="1" applyAlignment="1" applyProtection="1">
      <alignment horizontal="right" vertical="center" wrapText="1" indent="1"/>
    </xf>
    <xf numFmtId="166" fontId="21" fillId="0" borderId="2" xfId="2" applyNumberFormat="1" applyFont="1" applyBorder="1" applyAlignment="1" applyProtection="1">
      <alignment horizontal="left" vertical="center" indent="1"/>
    </xf>
    <xf numFmtId="0" fontId="13" fillId="0" borderId="12" xfId="2" applyFont="1" applyBorder="1" applyAlignment="1" applyProtection="1">
      <alignment horizontal="left" vertical="center" wrapText="1" indent="1"/>
    </xf>
    <xf numFmtId="3" fontId="20" fillId="0" borderId="2" xfId="2" applyNumberFormat="1" applyFont="1" applyBorder="1" applyAlignment="1" applyProtection="1">
      <alignment horizontal="right" vertical="center" wrapText="1" indent="1"/>
    </xf>
    <xf numFmtId="0" fontId="22" fillId="0" borderId="2" xfId="2" applyFont="1" applyBorder="1" applyAlignment="1" applyProtection="1">
      <alignment horizontal="left" vertical="center" wrapText="1" indent="1"/>
    </xf>
    <xf numFmtId="0" fontId="21" fillId="0" borderId="2" xfId="2" applyFont="1" applyBorder="1" applyAlignment="1" applyProtection="1">
      <alignment horizontal="left" vertical="center" wrapText="1" indent="1"/>
    </xf>
    <xf numFmtId="167" fontId="22" fillId="2" borderId="2" xfId="2" applyNumberFormat="1" applyFont="1" applyFill="1" applyBorder="1" applyAlignment="1" applyProtection="1">
      <alignment horizontal="left" vertical="center" wrapText="1" indent="1"/>
    </xf>
    <xf numFmtId="167" fontId="20" fillId="2" borderId="2" xfId="2" applyNumberFormat="1" applyFont="1" applyFill="1" applyBorder="1" applyAlignment="1" applyProtection="1">
      <alignment horizontal="left" vertical="center" wrapText="1" indent="1"/>
    </xf>
    <xf numFmtId="0" fontId="23" fillId="0" borderId="0" xfId="2" applyFont="1" applyAlignment="1" applyProtection="1">
      <alignment vertical="center"/>
    </xf>
    <xf numFmtId="0" fontId="19" fillId="3" borderId="13" xfId="3" applyFont="1" applyFill="1" applyBorder="1" applyAlignment="1" applyProtection="1">
      <alignment horizontal="left" vertical="center" wrapText="1" indent="1"/>
    </xf>
    <xf numFmtId="3" fontId="20" fillId="0" borderId="3" xfId="2" applyNumberFormat="1" applyFont="1" applyBorder="1" applyAlignment="1" applyProtection="1">
      <alignment horizontal="right" vertical="center" wrapText="1" indent="1"/>
    </xf>
    <xf numFmtId="0" fontId="22" fillId="0" borderId="3" xfId="2" quotePrefix="1" applyFont="1" applyBorder="1" applyAlignment="1" applyProtection="1">
      <alignment horizontal="left" vertical="center" wrapText="1" indent="1"/>
    </xf>
    <xf numFmtId="0" fontId="13" fillId="0" borderId="14" xfId="2" quotePrefix="1" applyFont="1" applyBorder="1" applyAlignment="1" applyProtection="1">
      <alignment horizontal="left" vertical="center" indent="1"/>
    </xf>
    <xf numFmtId="0" fontId="19" fillId="3" borderId="11" xfId="3" applyFont="1" applyFill="1" applyBorder="1" applyAlignment="1" applyProtection="1">
      <alignment horizontal="left" vertical="center" wrapText="1" indent="1"/>
    </xf>
    <xf numFmtId="3" fontId="22" fillId="2" borderId="2" xfId="2" applyNumberFormat="1" applyFont="1" applyFill="1" applyBorder="1" applyAlignment="1" applyProtection="1">
      <alignment horizontal="left" vertical="center" wrapText="1" indent="1"/>
    </xf>
    <xf numFmtId="3" fontId="20" fillId="2" borderId="2" xfId="2" applyNumberFormat="1" applyFont="1" applyFill="1" applyBorder="1" applyAlignment="1" applyProtection="1">
      <alignment horizontal="left" vertical="center" wrapText="1" indent="1"/>
    </xf>
    <xf numFmtId="3" fontId="20" fillId="2" borderId="3" xfId="2" applyNumberFormat="1" applyFont="1" applyFill="1" applyBorder="1" applyAlignment="1" applyProtection="1">
      <alignment horizontal="right" vertical="center" wrapText="1" indent="1"/>
    </xf>
    <xf numFmtId="0" fontId="21" fillId="0" borderId="3" xfId="2" applyFont="1" applyBorder="1" applyAlignment="1" applyProtection="1">
      <alignment horizontal="left" vertical="center" wrapText="1" indent="1"/>
    </xf>
    <xf numFmtId="0" fontId="13" fillId="0" borderId="14" xfId="2" applyFont="1" applyBorder="1" applyAlignment="1" applyProtection="1">
      <alignment horizontal="left" vertical="center" indent="1"/>
    </xf>
    <xf numFmtId="10" fontId="20" fillId="2" borderId="2" xfId="2" applyNumberFormat="1" applyFont="1" applyFill="1" applyBorder="1" applyAlignment="1" applyProtection="1">
      <alignment horizontal="right" vertical="center" wrapText="1" indent="1"/>
    </xf>
    <xf numFmtId="0" fontId="13" fillId="0" borderId="12" xfId="2" quotePrefix="1" applyFont="1" applyBorder="1" applyAlignment="1" applyProtection="1">
      <alignment horizontal="left" vertical="center" indent="1"/>
    </xf>
    <xf numFmtId="0" fontId="21" fillId="0" borderId="3" xfId="2" quotePrefix="1" applyFont="1" applyBorder="1" applyAlignment="1" applyProtection="1">
      <alignment horizontal="left" vertical="center" wrapText="1" indent="1"/>
    </xf>
    <xf numFmtId="0" fontId="21" fillId="2" borderId="3" xfId="2" quotePrefix="1" applyFont="1" applyFill="1" applyBorder="1" applyAlignment="1" applyProtection="1">
      <alignment horizontal="left" vertical="center" wrapText="1" indent="1"/>
    </xf>
    <xf numFmtId="0" fontId="19" fillId="4" borderId="13" xfId="3" applyFont="1" applyFill="1" applyBorder="1" applyAlignment="1" applyProtection="1">
      <alignment horizontal="left" vertical="center" wrapText="1" indent="1"/>
    </xf>
    <xf numFmtId="10" fontId="20" fillId="2" borderId="3" xfId="2" applyNumberFormat="1" applyFont="1" applyFill="1" applyBorder="1" applyAlignment="1" applyProtection="1">
      <alignment horizontal="right" vertical="center" wrapText="1" indent="1"/>
    </xf>
    <xf numFmtId="168" fontId="20" fillId="2" borderId="2" xfId="1" applyNumberFormat="1" applyFont="1" applyFill="1" applyBorder="1" applyAlignment="1" applyProtection="1">
      <alignment horizontal="right" vertical="center" wrapText="1" indent="1"/>
    </xf>
    <xf numFmtId="0" fontId="12" fillId="0" borderId="0" xfId="0" applyFont="1" applyAlignment="1" applyProtection="1">
      <alignment horizontal="center" vertical="center"/>
    </xf>
    <xf numFmtId="0" fontId="14" fillId="2" borderId="0" xfId="0" applyFont="1" applyFill="1" applyAlignment="1" applyProtection="1">
      <alignment horizontal="center" vertical="center"/>
    </xf>
    <xf numFmtId="0" fontId="15" fillId="0" borderId="0" xfId="2" applyFont="1" applyAlignment="1" applyProtection="1">
      <alignment horizontal="center" vertical="center"/>
    </xf>
    <xf numFmtId="0" fontId="9" fillId="2" borderId="0" xfId="2" applyFont="1" applyFill="1" applyAlignment="1" applyProtection="1">
      <alignment horizontal="center" vertical="center" wrapText="1"/>
    </xf>
    <xf numFmtId="0" fontId="18" fillId="4" borderId="16" xfId="2" applyFont="1" applyFill="1" applyBorder="1" applyAlignment="1" applyProtection="1">
      <alignment horizontal="center" vertical="center" wrapText="1"/>
    </xf>
    <xf numFmtId="0" fontId="18" fillId="4" borderId="17" xfId="2" applyFont="1" applyFill="1" applyBorder="1" applyAlignment="1" applyProtection="1">
      <alignment horizontal="center" vertical="center" wrapText="1"/>
    </xf>
    <xf numFmtId="0" fontId="18" fillId="4" borderId="18" xfId="3" applyFont="1" applyFill="1" applyBorder="1" applyAlignment="1" applyProtection="1">
      <alignment horizontal="center" vertical="center" wrapText="1"/>
    </xf>
    <xf numFmtId="0" fontId="18" fillId="4" borderId="19" xfId="3" applyFont="1" applyFill="1" applyBorder="1" applyAlignment="1" applyProtection="1">
      <alignment horizontal="left" vertical="center" wrapText="1" indent="1"/>
    </xf>
    <xf numFmtId="3" fontId="20" fillId="0" borderId="1" xfId="2" applyNumberFormat="1" applyFont="1" applyFill="1" applyBorder="1" applyAlignment="1" applyProtection="1">
      <alignment horizontal="right" vertical="center" wrapText="1" indent="1"/>
    </xf>
    <xf numFmtId="166" fontId="13" fillId="0" borderId="1" xfId="2" applyNumberFormat="1" applyFont="1" applyBorder="1" applyAlignment="1" applyProtection="1">
      <alignment horizontal="center" vertical="center"/>
    </xf>
    <xf numFmtId="0" fontId="18" fillId="4" borderId="21" xfId="3" applyFont="1" applyFill="1" applyBorder="1" applyAlignment="1" applyProtection="1">
      <alignment horizontal="center" vertical="center" wrapText="1"/>
    </xf>
    <xf numFmtId="0" fontId="18" fillId="4" borderId="22" xfId="3" applyFont="1" applyFill="1" applyBorder="1" applyAlignment="1" applyProtection="1">
      <alignment horizontal="left" vertical="center" wrapText="1" indent="1"/>
    </xf>
    <xf numFmtId="3" fontId="20" fillId="0" borderId="23" xfId="2" applyNumberFormat="1" applyFont="1" applyFill="1" applyBorder="1" applyAlignment="1" applyProtection="1">
      <alignment horizontal="right" vertical="center" wrapText="1" indent="1"/>
    </xf>
    <xf numFmtId="166" fontId="13" fillId="0" borderId="23" xfId="2" applyNumberFormat="1" applyFont="1" applyBorder="1" applyAlignment="1" applyProtection="1">
      <alignment horizontal="center" vertical="center"/>
    </xf>
    <xf numFmtId="0" fontId="13" fillId="0" borderId="1" xfId="2" applyFont="1" applyBorder="1" applyAlignment="1" applyProtection="1">
      <alignment horizontal="center" vertical="center" wrapText="1"/>
    </xf>
    <xf numFmtId="0" fontId="18" fillId="4" borderId="13" xfId="3" applyFont="1" applyFill="1" applyBorder="1" applyAlignment="1" applyProtection="1">
      <alignment horizontal="center" vertical="center" wrapText="1"/>
    </xf>
    <xf numFmtId="0" fontId="18" fillId="4" borderId="25" xfId="3" applyFont="1" applyFill="1" applyBorder="1" applyAlignment="1" applyProtection="1">
      <alignment horizontal="left" vertical="center" wrapText="1" indent="1"/>
    </xf>
    <xf numFmtId="0" fontId="13" fillId="0" borderId="3" xfId="2" applyFont="1" applyBorder="1" applyAlignment="1" applyProtection="1">
      <alignment horizontal="center" vertical="center" wrapText="1"/>
    </xf>
    <xf numFmtId="10" fontId="20" fillId="0" borderId="1" xfId="2" applyNumberFormat="1" applyFont="1" applyBorder="1" applyAlignment="1" applyProtection="1">
      <alignment horizontal="right" vertical="center" wrapText="1" indent="1"/>
    </xf>
    <xf numFmtId="0" fontId="13" fillId="0" borderId="26" xfId="2" applyFont="1" applyBorder="1" applyAlignment="1" applyProtection="1">
      <alignment horizontal="center" vertical="center" wrapText="1"/>
    </xf>
    <xf numFmtId="0" fontId="13" fillId="0" borderId="23" xfId="2" quotePrefix="1" applyFont="1" applyBorder="1" applyAlignment="1" applyProtection="1">
      <alignment horizontal="center" vertical="center"/>
    </xf>
    <xf numFmtId="0" fontId="13" fillId="0" borderId="27" xfId="2" applyFont="1" applyBorder="1" applyAlignment="1" applyProtection="1">
      <alignment horizontal="center" vertical="center" wrapText="1"/>
    </xf>
    <xf numFmtId="0" fontId="24" fillId="0" borderId="0" xfId="0" applyFont="1" applyAlignment="1" applyProtection="1">
      <alignment horizontal="justify" vertical="center"/>
    </xf>
    <xf numFmtId="0" fontId="25" fillId="2" borderId="0" xfId="2" applyFont="1" applyFill="1" applyAlignment="1" applyProtection="1">
      <alignment vertical="center"/>
    </xf>
    <xf numFmtId="0" fontId="26" fillId="0" borderId="0" xfId="2" applyFont="1" applyAlignment="1" applyProtection="1">
      <alignment vertical="center"/>
    </xf>
    <xf numFmtId="0" fontId="16" fillId="0" borderId="0" xfId="2" applyFont="1" applyAlignment="1" applyProtection="1">
      <alignment vertical="center"/>
    </xf>
    <xf numFmtId="0" fontId="9" fillId="2" borderId="5" xfId="2" applyFont="1" applyFill="1" applyBorder="1" applyAlignment="1" applyProtection="1">
      <alignment horizontal="center" vertical="center" wrapText="1"/>
    </xf>
    <xf numFmtId="0" fontId="27" fillId="0" borderId="0" xfId="2" applyFont="1" applyAlignment="1" applyProtection="1">
      <alignment horizontal="center" vertical="center" wrapText="1"/>
    </xf>
    <xf numFmtId="0" fontId="18" fillId="4" borderId="2" xfId="3" applyFont="1" applyFill="1" applyBorder="1" applyAlignment="1" applyProtection="1">
      <alignment horizontal="center" vertical="center" wrapText="1"/>
    </xf>
    <xf numFmtId="0" fontId="18" fillId="4" borderId="1" xfId="3" applyFont="1" applyFill="1" applyBorder="1" applyAlignment="1" applyProtection="1">
      <alignment horizontal="left" vertical="center" wrapText="1" indent="1"/>
    </xf>
    <xf numFmtId="3" fontId="28" fillId="2" borderId="20" xfId="2" applyNumberFormat="1" applyFont="1" applyFill="1" applyBorder="1" applyAlignment="1" applyProtection="1">
      <alignment horizontal="right" vertical="center" wrapText="1" indent="1"/>
    </xf>
    <xf numFmtId="0" fontId="20" fillId="2" borderId="28" xfId="2" applyFont="1" applyFill="1" applyBorder="1" applyAlignment="1" applyProtection="1">
      <alignment horizontal="left" vertical="center" wrapText="1"/>
    </xf>
    <xf numFmtId="0" fontId="20" fillId="2" borderId="29" xfId="2" applyFont="1" applyFill="1" applyBorder="1" applyAlignment="1" applyProtection="1">
      <alignment horizontal="left" vertical="center" wrapText="1" indent="1"/>
    </xf>
    <xf numFmtId="166" fontId="13" fillId="0" borderId="0" xfId="2" applyNumberFormat="1" applyFont="1" applyAlignment="1" applyProtection="1">
      <alignment vertical="center"/>
    </xf>
    <xf numFmtId="0" fontId="27" fillId="0" borderId="0" xfId="2" applyFont="1" applyAlignment="1" applyProtection="1">
      <alignment vertical="center"/>
    </xf>
    <xf numFmtId="0" fontId="18" fillId="4" borderId="2" xfId="3" applyFont="1" applyFill="1" applyBorder="1" applyAlignment="1" applyProtection="1">
      <alignment horizontal="left" vertical="center" wrapText="1" indent="1"/>
    </xf>
    <xf numFmtId="3" fontId="28" fillId="2" borderId="2" xfId="2" applyNumberFormat="1" applyFont="1" applyFill="1" applyBorder="1" applyAlignment="1" applyProtection="1">
      <alignment horizontal="right" vertical="center" wrapText="1" indent="1"/>
    </xf>
    <xf numFmtId="0" fontId="20" fillId="2" borderId="30" xfId="2" applyFont="1" applyFill="1" applyBorder="1" applyAlignment="1" applyProtection="1">
      <alignment horizontal="left" vertical="center" wrapText="1"/>
    </xf>
    <xf numFmtId="0" fontId="20" fillId="2" borderId="31" xfId="2" applyFont="1" applyFill="1" applyBorder="1" applyAlignment="1" applyProtection="1">
      <alignment horizontal="left" vertical="center" wrapText="1" indent="1"/>
    </xf>
    <xf numFmtId="0" fontId="19" fillId="4" borderId="2" xfId="3" applyFont="1" applyFill="1" applyBorder="1" applyAlignment="1" applyProtection="1">
      <alignment horizontal="center" vertical="center" wrapText="1"/>
    </xf>
    <xf numFmtId="0" fontId="19" fillId="4" borderId="2" xfId="3" applyFont="1" applyFill="1" applyBorder="1" applyAlignment="1" applyProtection="1">
      <alignment horizontal="left" vertical="center" wrapText="1" indent="1"/>
    </xf>
    <xf numFmtId="3" fontId="29" fillId="0" borderId="32" xfId="2" applyNumberFormat="1" applyFont="1" applyFill="1" applyBorder="1" applyAlignment="1" applyProtection="1">
      <alignment horizontal="right" vertical="center" wrapText="1" indent="1"/>
    </xf>
    <xf numFmtId="0" fontId="20" fillId="2" borderId="33" xfId="2" applyFont="1" applyFill="1" applyBorder="1" applyAlignment="1" applyProtection="1">
      <alignment horizontal="left" vertical="center" wrapText="1"/>
    </xf>
    <xf numFmtId="0" fontId="20" fillId="2" borderId="34" xfId="2" applyFont="1" applyFill="1" applyBorder="1" applyAlignment="1" applyProtection="1">
      <alignment horizontal="left" vertical="center" wrapText="1" indent="1"/>
    </xf>
    <xf numFmtId="0" fontId="20" fillId="2" borderId="15" xfId="2" applyFont="1" applyFill="1" applyBorder="1" applyAlignment="1" applyProtection="1">
      <alignment horizontal="left" vertical="center" wrapText="1"/>
    </xf>
    <xf numFmtId="0" fontId="20" fillId="2" borderId="35" xfId="2" applyFont="1" applyFill="1" applyBorder="1" applyAlignment="1" applyProtection="1">
      <alignment horizontal="left" vertical="center" wrapText="1" indent="1"/>
    </xf>
    <xf numFmtId="3" fontId="29" fillId="2" borderId="2" xfId="2" applyNumberFormat="1" applyFont="1" applyFill="1" applyBorder="1" applyAlignment="1" applyProtection="1">
      <alignment horizontal="right" vertical="center" wrapText="1" indent="1"/>
    </xf>
    <xf numFmtId="0" fontId="30" fillId="0" borderId="0" xfId="2" applyFont="1" applyAlignment="1" applyProtection="1">
      <alignment vertical="center"/>
    </xf>
    <xf numFmtId="0" fontId="19" fillId="4" borderId="2" xfId="3" applyFont="1" applyFill="1" applyBorder="1" applyAlignment="1" applyProtection="1">
      <alignment horizontal="left" vertical="center" wrapText="1" indent="2"/>
    </xf>
    <xf numFmtId="3" fontId="29" fillId="0" borderId="2" xfId="2" applyNumberFormat="1" applyFont="1" applyFill="1" applyBorder="1" applyAlignment="1" applyProtection="1">
      <alignment horizontal="right" vertical="center" wrapText="1" indent="1"/>
    </xf>
    <xf numFmtId="0" fontId="20" fillId="2" borderId="36" xfId="2" applyFont="1" applyFill="1" applyBorder="1" applyAlignment="1" applyProtection="1">
      <alignment horizontal="left" vertical="center" wrapText="1"/>
    </xf>
    <xf numFmtId="0" fontId="27" fillId="2" borderId="0" xfId="2" applyFont="1" applyFill="1" applyAlignment="1" applyProtection="1">
      <alignment vertical="center"/>
    </xf>
    <xf numFmtId="0" fontId="13" fillId="2" borderId="0" xfId="2" applyFont="1" applyFill="1" applyAlignment="1" applyProtection="1">
      <alignment vertical="center"/>
    </xf>
    <xf numFmtId="3" fontId="29" fillId="0" borderId="37" xfId="2" applyNumberFormat="1" applyFont="1" applyFill="1" applyBorder="1" applyAlignment="1" applyProtection="1">
      <alignment horizontal="right" vertical="center" wrapText="1" indent="1"/>
    </xf>
    <xf numFmtId="0" fontId="19" fillId="4" borderId="37" xfId="3" applyFont="1" applyFill="1" applyBorder="1" applyAlignment="1" applyProtection="1">
      <alignment horizontal="center" vertical="center" wrapText="1"/>
    </xf>
    <xf numFmtId="0" fontId="19" fillId="4" borderId="37" xfId="3" applyFont="1" applyFill="1" applyBorder="1" applyAlignment="1" applyProtection="1">
      <alignment horizontal="left" vertical="center" wrapText="1" indent="1"/>
    </xf>
    <xf numFmtId="0" fontId="20" fillId="2" borderId="38" xfId="2" applyFont="1" applyFill="1" applyBorder="1" applyAlignment="1" applyProtection="1">
      <alignment horizontal="left" vertical="center" wrapText="1"/>
    </xf>
    <xf numFmtId="0" fontId="20" fillId="2" borderId="39" xfId="2" applyFont="1" applyFill="1" applyBorder="1" applyAlignment="1" applyProtection="1">
      <alignment horizontal="left" vertical="center" wrapText="1" indent="1"/>
    </xf>
    <xf numFmtId="0" fontId="18" fillId="4" borderId="6" xfId="3" applyFont="1" applyFill="1" applyBorder="1" applyAlignment="1" applyProtection="1">
      <alignment horizontal="center" vertical="center" wrapText="1"/>
    </xf>
    <xf numFmtId="0" fontId="18" fillId="4" borderId="6" xfId="3" applyFont="1" applyFill="1" applyBorder="1" applyAlignment="1" applyProtection="1">
      <alignment horizontal="left" vertical="center" wrapText="1" indent="1"/>
    </xf>
    <xf numFmtId="3" fontId="28" fillId="2" borderId="6" xfId="2" applyNumberFormat="1" applyFont="1" applyFill="1" applyBorder="1" applyAlignment="1" applyProtection="1">
      <alignment horizontal="right" vertical="center" wrapText="1" indent="1"/>
    </xf>
    <xf numFmtId="0" fontId="20" fillId="2" borderId="16" xfId="2" applyFont="1" applyFill="1" applyBorder="1" applyAlignment="1" applyProtection="1">
      <alignment horizontal="left" vertical="center" wrapText="1"/>
    </xf>
    <xf numFmtId="0" fontId="20" fillId="2" borderId="17" xfId="2" applyFont="1" applyFill="1" applyBorder="1" applyAlignment="1" applyProtection="1">
      <alignment horizontal="left" vertical="center" wrapText="1" indent="1"/>
    </xf>
    <xf numFmtId="0" fontId="18" fillId="4" borderId="32" xfId="3" quotePrefix="1" applyFont="1" applyFill="1" applyBorder="1" applyAlignment="1" applyProtection="1">
      <alignment horizontal="center" vertical="center" wrapText="1"/>
    </xf>
    <xf numFmtId="0" fontId="18" fillId="4" borderId="32" xfId="3" applyFont="1" applyFill="1" applyBorder="1" applyAlignment="1" applyProtection="1">
      <alignment horizontal="left" vertical="center" wrapText="1" indent="1"/>
    </xf>
    <xf numFmtId="3" fontId="28" fillId="2" borderId="32" xfId="2" applyNumberFormat="1" applyFont="1" applyFill="1" applyBorder="1" applyAlignment="1" applyProtection="1">
      <alignment horizontal="right" vertical="center" wrapText="1" indent="1"/>
    </xf>
    <xf numFmtId="0" fontId="18" fillId="4" borderId="1" xfId="3" applyFont="1" applyFill="1" applyBorder="1" applyAlignment="1" applyProtection="1">
      <alignment horizontal="center" vertical="center" wrapText="1"/>
    </xf>
    <xf numFmtId="3" fontId="29" fillId="0" borderId="1" xfId="3" applyNumberFormat="1" applyFont="1" applyFill="1" applyBorder="1" applyAlignment="1" applyProtection="1">
      <alignment horizontal="right" vertical="center" wrapText="1" indent="1"/>
    </xf>
    <xf numFmtId="0" fontId="20" fillId="2" borderId="40" xfId="3" applyFont="1" applyFill="1" applyBorder="1" applyAlignment="1" applyProtection="1">
      <alignment horizontal="left" vertical="center" wrapText="1"/>
    </xf>
    <xf numFmtId="0" fontId="20" fillId="2" borderId="19" xfId="3" applyFont="1" applyFill="1" applyBorder="1" applyAlignment="1" applyProtection="1">
      <alignment horizontal="left" vertical="center" wrapText="1" indent="1"/>
    </xf>
    <xf numFmtId="0" fontId="19" fillId="4" borderId="24" xfId="3" applyFont="1" applyFill="1" applyBorder="1" applyAlignment="1" applyProtection="1">
      <alignment horizontal="center" vertical="center" wrapText="1"/>
    </xf>
    <xf numFmtId="0" fontId="19" fillId="4" borderId="24" xfId="3" applyFont="1" applyFill="1" applyBorder="1" applyAlignment="1" applyProtection="1">
      <alignment horizontal="left" vertical="center" wrapText="1" indent="1"/>
    </xf>
    <xf numFmtId="3" fontId="29" fillId="0" borderId="24" xfId="3" applyNumberFormat="1" applyFont="1" applyFill="1" applyBorder="1" applyAlignment="1" applyProtection="1">
      <alignment horizontal="right" vertical="center" wrapText="1" indent="1"/>
    </xf>
    <xf numFmtId="0" fontId="20" fillId="2" borderId="38" xfId="3" applyFont="1" applyFill="1" applyBorder="1" applyAlignment="1" applyProtection="1">
      <alignment horizontal="left" vertical="center" wrapText="1"/>
    </xf>
    <xf numFmtId="0" fontId="20" fillId="2" borderId="39" xfId="3" applyFont="1" applyFill="1" applyBorder="1" applyAlignment="1" applyProtection="1">
      <alignment horizontal="left" vertical="center" wrapText="1" indent="1"/>
    </xf>
    <xf numFmtId="0" fontId="18" fillId="4" borderId="1" xfId="3" quotePrefix="1" applyFont="1" applyFill="1" applyBorder="1" applyAlignment="1" applyProtection="1">
      <alignment horizontal="center" vertical="center" wrapText="1"/>
    </xf>
    <xf numFmtId="10" fontId="28" fillId="2" borderId="1" xfId="2" applyNumberFormat="1" applyFont="1" applyFill="1" applyBorder="1" applyAlignment="1" applyProtection="1">
      <alignment horizontal="right" vertical="center" wrapText="1" indent="1"/>
    </xf>
    <xf numFmtId="0" fontId="23" fillId="2" borderId="40" xfId="2" applyFont="1" applyFill="1" applyBorder="1" applyAlignment="1" applyProtection="1">
      <alignment horizontal="left" vertical="center" wrapText="1"/>
    </xf>
    <xf numFmtId="0" fontId="23" fillId="2" borderId="19" xfId="2" applyFont="1" applyFill="1" applyBorder="1" applyAlignment="1" applyProtection="1">
      <alignment horizontal="left" vertical="center" wrapText="1" indent="1"/>
    </xf>
    <xf numFmtId="0" fontId="18" fillId="4" borderId="2" xfId="3" quotePrefix="1" applyFont="1" applyFill="1" applyBorder="1" applyAlignment="1" applyProtection="1">
      <alignment horizontal="center" vertical="center" wrapText="1"/>
    </xf>
    <xf numFmtId="10" fontId="28" fillId="2" borderId="2" xfId="2" applyNumberFormat="1" applyFont="1" applyFill="1" applyBorder="1" applyAlignment="1" applyProtection="1">
      <alignment horizontal="right" vertical="center" wrapText="1" indent="1"/>
    </xf>
    <xf numFmtId="0" fontId="23" fillId="2" borderId="30" xfId="2" applyFont="1" applyFill="1" applyBorder="1" applyAlignment="1" applyProtection="1">
      <alignment horizontal="left" vertical="center" wrapText="1"/>
    </xf>
    <xf numFmtId="0" fontId="13" fillId="2" borderId="31" xfId="2" applyFont="1" applyFill="1" applyBorder="1" applyAlignment="1" applyProtection="1">
      <alignment horizontal="left" vertical="center" wrapText="1" indent="1"/>
    </xf>
    <xf numFmtId="0" fontId="18" fillId="4" borderId="23" xfId="3" quotePrefix="1" applyFont="1" applyFill="1" applyBorder="1" applyAlignment="1" applyProtection="1">
      <alignment horizontal="center" vertical="center" wrapText="1"/>
    </xf>
    <xf numFmtId="0" fontId="18" fillId="4" borderId="3" xfId="3" applyFont="1" applyFill="1" applyBorder="1" applyAlignment="1" applyProtection="1">
      <alignment horizontal="left" vertical="center" wrapText="1" indent="1"/>
    </xf>
    <xf numFmtId="10" fontId="28" fillId="2" borderId="3" xfId="2" applyNumberFormat="1" applyFont="1" applyFill="1" applyBorder="1" applyAlignment="1" applyProtection="1">
      <alignment horizontal="right" vertical="center" wrapText="1" indent="1"/>
    </xf>
    <xf numFmtId="0" fontId="23" fillId="2" borderId="41" xfId="2" applyFont="1" applyFill="1" applyBorder="1" applyAlignment="1" applyProtection="1">
      <alignment horizontal="left" vertical="center" wrapText="1"/>
    </xf>
    <xf numFmtId="0" fontId="13" fillId="2" borderId="25" xfId="2" applyFont="1" applyFill="1" applyBorder="1" applyAlignment="1" applyProtection="1">
      <alignment horizontal="left" vertical="center" wrapText="1" indent="1"/>
    </xf>
    <xf numFmtId="0" fontId="17" fillId="3" borderId="6" xfId="2" applyFont="1" applyFill="1" applyBorder="1" applyAlignment="1" applyProtection="1">
      <alignment horizontal="center" vertical="center" wrapText="1"/>
    </xf>
    <xf numFmtId="0" fontId="18" fillId="4" borderId="6" xfId="3" quotePrefix="1" applyFont="1" applyFill="1" applyBorder="1" applyAlignment="1" applyProtection="1">
      <alignment horizontal="center" vertical="center" wrapText="1"/>
    </xf>
    <xf numFmtId="0" fontId="31" fillId="2" borderId="16" xfId="2" applyFont="1" applyFill="1" applyBorder="1" applyAlignment="1" applyProtection="1">
      <alignment horizontal="left" vertical="center" wrapText="1"/>
    </xf>
    <xf numFmtId="0" fontId="23" fillId="2" borderId="17" xfId="2" applyFont="1" applyFill="1" applyBorder="1" applyAlignment="1" applyProtection="1">
      <alignment horizontal="left" vertical="center" wrapText="1" indent="1"/>
    </xf>
    <xf numFmtId="10" fontId="28" fillId="2" borderId="6" xfId="2" applyNumberFormat="1" applyFont="1" applyFill="1" applyBorder="1" applyAlignment="1" applyProtection="1">
      <alignment horizontal="right" vertical="center" wrapText="1" indent="1"/>
    </xf>
    <xf numFmtId="0" fontId="23" fillId="2" borderId="16" xfId="2" applyFont="1" applyFill="1" applyBorder="1" applyAlignment="1" applyProtection="1">
      <alignment horizontal="left" vertical="center" wrapText="1"/>
    </xf>
    <xf numFmtId="3" fontId="29" fillId="0" borderId="6" xfId="2" applyNumberFormat="1" applyFont="1" applyFill="1" applyBorder="1" applyAlignment="1" applyProtection="1">
      <alignment horizontal="right" vertical="center" wrapText="1" indent="1"/>
    </xf>
    <xf numFmtId="0" fontId="33" fillId="0" borderId="0" xfId="2" quotePrefix="1" applyFont="1" applyAlignment="1" applyProtection="1">
      <alignment vertical="center"/>
    </xf>
    <xf numFmtId="0" fontId="33" fillId="0" borderId="0" xfId="2" applyFont="1" applyAlignment="1" applyProtection="1">
      <alignment vertical="center"/>
    </xf>
    <xf numFmtId="0" fontId="33" fillId="0" borderId="0" xfId="2" applyFont="1" applyAlignment="1" applyProtection="1">
      <alignment horizontal="left" vertical="top"/>
    </xf>
    <xf numFmtId="0" fontId="33" fillId="0" borderId="0" xfId="2" applyFont="1" applyAlignment="1" applyProtection="1">
      <alignment horizontal="center" vertical="center"/>
    </xf>
    <xf numFmtId="0" fontId="33" fillId="0" borderId="0" xfId="2" applyFont="1" applyAlignment="1" applyProtection="1">
      <alignment horizontal="center" vertical="center" wrapText="1"/>
    </xf>
    <xf numFmtId="0" fontId="10" fillId="2" borderId="0" xfId="0" applyFont="1" applyFill="1" applyAlignment="1" applyProtection="1">
      <alignment horizontal="center" vertical="center"/>
    </xf>
    <xf numFmtId="0" fontId="34" fillId="2" borderId="0" xfId="0" applyFont="1" applyFill="1" applyAlignment="1" applyProtection="1">
      <alignment horizontal="center" vertical="center"/>
    </xf>
    <xf numFmtId="0" fontId="14" fillId="2" borderId="0" xfId="0" applyFont="1" applyFill="1" applyAlignment="1" applyProtection="1">
      <alignment horizontal="left" vertical="center" indent="22"/>
    </xf>
    <xf numFmtId="0" fontId="35" fillId="2" borderId="0" xfId="0" applyFont="1" applyFill="1" applyAlignment="1" applyProtection="1">
      <alignment horizontal="left" vertical="center" indent="22"/>
    </xf>
    <xf numFmtId="0" fontId="18" fillId="4" borderId="28" xfId="2" applyFont="1" applyFill="1" applyBorder="1" applyAlignment="1" applyProtection="1">
      <alignment horizontal="center" vertical="center" wrapText="1"/>
    </xf>
    <xf numFmtId="0" fontId="19" fillId="3" borderId="1" xfId="0" applyFont="1" applyFill="1" applyBorder="1" applyAlignment="1" applyProtection="1">
      <alignment vertical="center" wrapText="1"/>
    </xf>
    <xf numFmtId="3" fontId="29" fillId="0" borderId="10" xfId="0" applyNumberFormat="1" applyFont="1" applyFill="1" applyBorder="1" applyAlignment="1" applyProtection="1">
      <alignment horizontal="right" vertical="center" wrapText="1" indent="1"/>
    </xf>
    <xf numFmtId="0" fontId="20" fillId="0" borderId="10" xfId="0" applyFont="1" applyBorder="1" applyAlignment="1" applyProtection="1">
      <alignment horizontal="left" vertical="top" wrapText="1" indent="1"/>
    </xf>
    <xf numFmtId="0" fontId="37" fillId="0" borderId="0" xfId="0" applyFont="1" applyAlignment="1" applyProtection="1">
      <alignment horizontal="center" vertical="center"/>
    </xf>
    <xf numFmtId="0" fontId="19" fillId="3" borderId="2" xfId="0" applyFont="1" applyFill="1" applyBorder="1" applyAlignment="1" applyProtection="1">
      <alignment horizontal="left" vertical="center" wrapText="1" indent="1"/>
    </xf>
    <xf numFmtId="3" fontId="29" fillId="0" borderId="12" xfId="0" applyNumberFormat="1" applyFont="1" applyFill="1" applyBorder="1" applyAlignment="1" applyProtection="1">
      <alignment horizontal="right" vertical="center" wrapText="1" indent="1"/>
    </xf>
    <xf numFmtId="0" fontId="20" fillId="0" borderId="12" xfId="0" applyFont="1" applyBorder="1" applyAlignment="1" applyProtection="1">
      <alignment horizontal="left" vertical="top" wrapText="1" indent="1"/>
    </xf>
    <xf numFmtId="0" fontId="19" fillId="3" borderId="2" xfId="0" applyFont="1" applyFill="1" applyBorder="1" applyAlignment="1" applyProtection="1">
      <alignment vertical="center" wrapText="1"/>
    </xf>
    <xf numFmtId="3" fontId="29" fillId="0" borderId="2" xfId="0" applyNumberFormat="1" applyFont="1" applyFill="1" applyBorder="1" applyAlignment="1" applyProtection="1">
      <alignment horizontal="right" vertical="center" wrapText="1" indent="1"/>
    </xf>
    <xf numFmtId="0" fontId="19" fillId="3" borderId="2" xfId="0" applyFont="1" applyFill="1" applyBorder="1" applyAlignment="1" applyProtection="1">
      <alignment horizontal="justify" vertical="center" wrapText="1"/>
    </xf>
    <xf numFmtId="0" fontId="19" fillId="3" borderId="3" xfId="0" applyFont="1" applyFill="1" applyBorder="1" applyAlignment="1" applyProtection="1">
      <alignment vertical="center" wrapText="1"/>
    </xf>
    <xf numFmtId="3" fontId="38" fillId="0" borderId="14" xfId="0" applyNumberFormat="1" applyFont="1" applyBorder="1" applyAlignment="1" applyProtection="1">
      <alignment horizontal="right" vertical="center" wrapText="1" indent="1"/>
    </xf>
    <xf numFmtId="0" fontId="20" fillId="0" borderId="14" xfId="0" applyFont="1" applyBorder="1" applyAlignment="1" applyProtection="1">
      <alignment horizontal="left" vertical="top" wrapText="1" indent="1"/>
    </xf>
    <xf numFmtId="0" fontId="9" fillId="0" borderId="0" xfId="0" applyFont="1" applyAlignment="1" applyProtection="1">
      <alignment vertical="center"/>
    </xf>
    <xf numFmtId="0" fontId="9" fillId="2" borderId="0" xfId="0" applyFont="1" applyFill="1" applyProtection="1"/>
    <xf numFmtId="0" fontId="9" fillId="0" borderId="0" xfId="0" applyFont="1" applyAlignment="1" applyProtection="1">
      <alignment vertical="center" wrapText="1"/>
    </xf>
    <xf numFmtId="0" fontId="9" fillId="0" borderId="0" xfId="0" applyFont="1" applyProtection="1"/>
    <xf numFmtId="0" fontId="19" fillId="2" borderId="0" xfId="4" applyFont="1" applyFill="1" applyProtection="1"/>
    <xf numFmtId="0" fontId="14" fillId="0" borderId="0" xfId="0" applyFont="1" applyAlignment="1" applyProtection="1">
      <alignment horizontal="center" vertical="center"/>
    </xf>
    <xf numFmtId="0" fontId="34" fillId="0" borderId="0" xfId="0" applyFont="1" applyAlignment="1" applyProtection="1">
      <alignment horizontal="center" vertical="center"/>
    </xf>
    <xf numFmtId="0" fontId="40" fillId="0" borderId="0" xfId="0" applyFont="1" applyAlignment="1" applyProtection="1">
      <alignment horizontal="left"/>
    </xf>
    <xf numFmtId="0" fontId="41" fillId="0" borderId="0" xfId="0" applyFont="1" applyProtection="1"/>
    <xf numFmtId="0" fontId="0" fillId="0" borderId="5" xfId="0" applyBorder="1" applyProtection="1"/>
    <xf numFmtId="14" fontId="9" fillId="2" borderId="0" xfId="0" applyNumberFormat="1" applyFont="1" applyFill="1" applyAlignment="1" applyProtection="1">
      <alignment horizontal="center"/>
    </xf>
    <xf numFmtId="0" fontId="19" fillId="4" borderId="1" xfId="0" applyFont="1" applyFill="1" applyBorder="1" applyAlignment="1" applyProtection="1">
      <alignment horizontal="justify" vertical="center" wrapText="1"/>
    </xf>
    <xf numFmtId="3" fontId="29" fillId="0" borderId="2" xfId="0" applyNumberFormat="1" applyFont="1" applyFill="1" applyBorder="1" applyAlignment="1" applyProtection="1">
      <alignment horizontal="right" vertical="center" indent="1"/>
    </xf>
    <xf numFmtId="0" fontId="19" fillId="4" borderId="2" xfId="0" applyFont="1" applyFill="1" applyBorder="1" applyAlignment="1" applyProtection="1">
      <alignment horizontal="left" vertical="center" wrapText="1" indent="1"/>
    </xf>
    <xf numFmtId="0" fontId="19" fillId="4" borderId="2" xfId="0" applyFont="1" applyFill="1" applyBorder="1" applyAlignment="1" applyProtection="1">
      <alignment horizontal="justify" vertical="center" wrapText="1"/>
    </xf>
    <xf numFmtId="0" fontId="19" fillId="4" borderId="2" xfId="0" applyFont="1" applyFill="1" applyBorder="1" applyAlignment="1" applyProtection="1">
      <alignment horizontal="left" vertical="top" wrapText="1"/>
    </xf>
    <xf numFmtId="0" fontId="19" fillId="4" borderId="37" xfId="0" applyFont="1" applyFill="1" applyBorder="1" applyAlignment="1" applyProtection="1">
      <alignment horizontal="justify" vertical="center" wrapText="1"/>
    </xf>
    <xf numFmtId="3" fontId="29" fillId="0" borderId="37" xfId="0" applyNumberFormat="1" applyFont="1" applyFill="1" applyBorder="1" applyAlignment="1" applyProtection="1">
      <alignment horizontal="right" vertical="center" indent="1"/>
    </xf>
    <xf numFmtId="0" fontId="18" fillId="4" borderId="6" xfId="0" applyFont="1" applyFill="1" applyBorder="1" applyAlignment="1" applyProtection="1">
      <alignment horizontal="justify" vertical="center" wrapText="1"/>
    </xf>
    <xf numFmtId="3" fontId="29" fillId="0" borderId="6" xfId="0" applyNumberFormat="1" applyFont="1" applyFill="1" applyBorder="1" applyAlignment="1" applyProtection="1">
      <alignment horizontal="right" vertical="center" indent="1"/>
    </xf>
    <xf numFmtId="0" fontId="19" fillId="4" borderId="32" xfId="0" applyFont="1" applyFill="1" applyBorder="1" applyAlignment="1" applyProtection="1">
      <alignment horizontal="justify" vertical="center" wrapText="1"/>
    </xf>
    <xf numFmtId="3" fontId="29" fillId="0" borderId="32" xfId="0" applyNumberFormat="1" applyFont="1" applyFill="1" applyBorder="1" applyAlignment="1" applyProtection="1">
      <alignment horizontal="right" vertical="center" indent="1"/>
    </xf>
    <xf numFmtId="0" fontId="19" fillId="4" borderId="2" xfId="0" applyFont="1" applyFill="1" applyBorder="1" applyAlignment="1" applyProtection="1">
      <alignment horizontal="left" vertical="center" wrapText="1" indent="2"/>
    </xf>
    <xf numFmtId="0" fontId="19" fillId="4" borderId="2" xfId="0" applyFont="1" applyFill="1" applyBorder="1" applyAlignment="1" applyProtection="1">
      <alignment horizontal="left" vertical="center" wrapText="1"/>
    </xf>
    <xf numFmtId="0" fontId="19" fillId="4" borderId="2" xfId="0" applyFont="1" applyFill="1" applyBorder="1" applyAlignment="1" applyProtection="1">
      <alignment vertical="center" wrapText="1"/>
    </xf>
    <xf numFmtId="0" fontId="19" fillId="4" borderId="37" xfId="0" applyFont="1" applyFill="1" applyBorder="1" applyAlignment="1" applyProtection="1">
      <alignment vertical="center" wrapText="1"/>
    </xf>
    <xf numFmtId="0" fontId="18" fillId="4" borderId="6" xfId="0" applyFont="1" applyFill="1" applyBorder="1" applyAlignment="1" applyProtection="1">
      <alignment vertical="center" wrapText="1"/>
    </xf>
    <xf numFmtId="3" fontId="28" fillId="0" borderId="6" xfId="0" applyNumberFormat="1" applyFont="1" applyFill="1" applyBorder="1" applyAlignment="1" applyProtection="1">
      <alignment horizontal="right" vertical="center" indent="1"/>
    </xf>
    <xf numFmtId="0" fontId="19" fillId="4" borderId="23" xfId="0" applyFont="1" applyFill="1" applyBorder="1" applyAlignment="1" applyProtection="1">
      <alignment horizontal="left" vertical="center" wrapText="1" indent="1"/>
    </xf>
    <xf numFmtId="3" fontId="29" fillId="0" borderId="23" xfId="0" applyNumberFormat="1" applyFont="1" applyFill="1" applyBorder="1" applyAlignment="1" applyProtection="1">
      <alignment horizontal="right" vertical="center" indent="1"/>
    </xf>
    <xf numFmtId="0" fontId="42" fillId="0" borderId="0" xfId="0" quotePrefix="1" applyFont="1" applyAlignment="1" applyProtection="1">
      <alignment horizontal="left"/>
    </xf>
    <xf numFmtId="0" fontId="9" fillId="0" borderId="0" xfId="0" applyFont="1" applyAlignment="1" applyProtection="1">
      <alignment horizontal="left" vertical="top"/>
    </xf>
    <xf numFmtId="0" fontId="9" fillId="0" borderId="0" xfId="0" applyFont="1" applyAlignment="1" applyProtection="1">
      <alignment horizontal="left" vertical="top" wrapText="1"/>
    </xf>
    <xf numFmtId="0" fontId="10" fillId="2" borderId="0" xfId="5" applyFont="1" applyFill="1" applyProtection="1"/>
    <xf numFmtId="0" fontId="10" fillId="2" borderId="0" xfId="5" applyFont="1" applyFill="1" applyAlignment="1" applyProtection="1">
      <alignment horizontal="center"/>
    </xf>
    <xf numFmtId="0" fontId="2" fillId="2" borderId="0" xfId="5" applyFill="1" applyProtection="1"/>
    <xf numFmtId="0" fontId="2" fillId="0" borderId="0" xfId="5" applyProtection="1"/>
    <xf numFmtId="0" fontId="18" fillId="3" borderId="49" xfId="5" applyFont="1" applyFill="1" applyBorder="1" applyAlignment="1" applyProtection="1">
      <alignment horizontal="center" vertical="center" wrapText="1"/>
    </xf>
    <xf numFmtId="0" fontId="18" fillId="3" borderId="25" xfId="5" applyFont="1" applyFill="1" applyBorder="1" applyAlignment="1" applyProtection="1">
      <alignment horizontal="center" vertical="center" wrapText="1"/>
    </xf>
    <xf numFmtId="3" fontId="29" fillId="0" borderId="50" xfId="5" applyNumberFormat="1" applyFont="1" applyFill="1" applyBorder="1" applyAlignment="1" applyProtection="1">
      <alignment horizontal="left" vertical="center" indent="1"/>
    </xf>
    <xf numFmtId="3" fontId="29" fillId="5" borderId="51" xfId="5" applyNumberFormat="1" applyFont="1" applyFill="1" applyBorder="1" applyAlignment="1" applyProtection="1">
      <alignment horizontal="left" vertical="center" indent="1"/>
    </xf>
    <xf numFmtId="3" fontId="29" fillId="5" borderId="52" xfId="5" applyNumberFormat="1" applyFont="1" applyFill="1" applyBorder="1" applyAlignment="1" applyProtection="1">
      <alignment horizontal="left" vertical="center" indent="1"/>
    </xf>
    <xf numFmtId="3" fontId="29" fillId="5" borderId="53" xfId="5" applyNumberFormat="1" applyFont="1" applyFill="1" applyBorder="1" applyAlignment="1" applyProtection="1">
      <alignment horizontal="left" vertical="center" indent="1"/>
    </xf>
    <xf numFmtId="3" fontId="29" fillId="0" borderId="57" xfId="5" applyNumberFormat="1" applyFont="1" applyFill="1" applyBorder="1" applyAlignment="1" applyProtection="1">
      <alignment horizontal="left" vertical="center" indent="1"/>
    </xf>
    <xf numFmtId="3" fontId="29" fillId="0" borderId="58" xfId="5" applyNumberFormat="1" applyFont="1" applyFill="1" applyBorder="1" applyAlignment="1" applyProtection="1">
      <alignment horizontal="left" vertical="center" indent="1"/>
    </xf>
    <xf numFmtId="3" fontId="29" fillId="0" borderId="59" xfId="5" applyNumberFormat="1" applyFont="1" applyFill="1" applyBorder="1" applyAlignment="1" applyProtection="1">
      <alignment horizontal="left" vertical="center" indent="1"/>
    </xf>
    <xf numFmtId="3" fontId="29" fillId="0" borderId="63" xfId="5" applyNumberFormat="1" applyFont="1" applyFill="1" applyBorder="1" applyAlignment="1" applyProtection="1">
      <alignment horizontal="left" vertical="center" indent="1"/>
    </xf>
    <xf numFmtId="3" fontId="29" fillId="0" borderId="64" xfId="5" applyNumberFormat="1" applyFont="1" applyFill="1" applyBorder="1" applyAlignment="1" applyProtection="1">
      <alignment horizontal="left" vertical="center" indent="1"/>
    </xf>
    <xf numFmtId="3" fontId="29" fillId="0" borderId="65" xfId="5" applyNumberFormat="1" applyFont="1" applyFill="1" applyBorder="1" applyAlignment="1" applyProtection="1">
      <alignment horizontal="left" vertical="center" indent="1"/>
    </xf>
    <xf numFmtId="3" fontId="29" fillId="0" borderId="66" xfId="5" applyNumberFormat="1" applyFont="1" applyFill="1" applyBorder="1" applyAlignment="1" applyProtection="1">
      <alignment horizontal="left" vertical="center" indent="1"/>
    </xf>
    <xf numFmtId="3" fontId="29" fillId="5" borderId="64" xfId="5" applyNumberFormat="1" applyFont="1" applyFill="1" applyBorder="1" applyAlignment="1" applyProtection="1">
      <alignment horizontal="left" vertical="center" indent="1"/>
    </xf>
    <xf numFmtId="3" fontId="29" fillId="5" borderId="65" xfId="5" applyNumberFormat="1" applyFont="1" applyFill="1" applyBorder="1" applyAlignment="1" applyProtection="1">
      <alignment horizontal="left" vertical="center" indent="1"/>
    </xf>
    <xf numFmtId="3" fontId="29" fillId="5" borderId="66" xfId="5" applyNumberFormat="1" applyFont="1" applyFill="1" applyBorder="1" applyAlignment="1" applyProtection="1">
      <alignment horizontal="left" vertical="center" indent="1"/>
    </xf>
    <xf numFmtId="3" fontId="29" fillId="0" borderId="67" xfId="5" applyNumberFormat="1" applyFont="1" applyFill="1" applyBorder="1" applyAlignment="1" applyProtection="1">
      <alignment horizontal="left" vertical="center" indent="1"/>
    </xf>
    <xf numFmtId="3" fontId="29" fillId="5" borderId="57" xfId="5" applyNumberFormat="1" applyFont="1" applyFill="1" applyBorder="1" applyAlignment="1" applyProtection="1">
      <alignment horizontal="left" vertical="center" indent="1"/>
    </xf>
    <xf numFmtId="3" fontId="29" fillId="5" borderId="58" xfId="5" applyNumberFormat="1" applyFont="1" applyFill="1" applyBorder="1" applyAlignment="1" applyProtection="1">
      <alignment horizontal="left" vertical="center" indent="1"/>
    </xf>
    <xf numFmtId="3" fontId="29" fillId="5" borderId="59" xfId="5" applyNumberFormat="1" applyFont="1" applyFill="1" applyBorder="1" applyAlignment="1" applyProtection="1">
      <alignment horizontal="left" vertical="center" indent="1"/>
    </xf>
    <xf numFmtId="3" fontId="2" fillId="2" borderId="0" xfId="5" applyNumberFormat="1" applyFill="1" applyProtection="1"/>
    <xf numFmtId="3" fontId="29" fillId="0" borderId="67" xfId="5" applyNumberFormat="1" applyFont="1" applyFill="1" applyBorder="1" applyAlignment="1" applyProtection="1">
      <alignment horizontal="left" vertical="top" indent="1"/>
    </xf>
    <xf numFmtId="3" fontId="29" fillId="0" borderId="21" xfId="5" applyNumberFormat="1" applyFont="1" applyFill="1" applyBorder="1" applyAlignment="1" applyProtection="1">
      <alignment horizontal="left" vertical="center" indent="1"/>
    </xf>
    <xf numFmtId="3" fontId="29" fillId="5" borderId="68" xfId="5" applyNumberFormat="1" applyFont="1" applyFill="1" applyBorder="1" applyAlignment="1" applyProtection="1">
      <alignment horizontal="left" vertical="center" indent="1"/>
    </xf>
    <xf numFmtId="3" fontId="29" fillId="5" borderId="69" xfId="5" applyNumberFormat="1" applyFont="1" applyFill="1" applyBorder="1" applyAlignment="1" applyProtection="1">
      <alignment horizontal="left" vertical="center" indent="1"/>
    </xf>
    <xf numFmtId="3" fontId="29" fillId="5" borderId="70" xfId="5" applyNumberFormat="1" applyFont="1" applyFill="1" applyBorder="1" applyAlignment="1" applyProtection="1">
      <alignment horizontal="left" vertical="center" indent="1"/>
    </xf>
    <xf numFmtId="0" fontId="0" fillId="2" borderId="0" xfId="5" applyFont="1" applyFill="1" applyAlignment="1" applyProtection="1">
      <alignment vertical="center"/>
    </xf>
    <xf numFmtId="0" fontId="29" fillId="2" borderId="0" xfId="5" applyFont="1" applyFill="1" applyAlignment="1" applyProtection="1">
      <alignment horizontal="right" indent="1"/>
    </xf>
    <xf numFmtId="0" fontId="29" fillId="2" borderId="0" xfId="5" applyFont="1" applyFill="1" applyProtection="1"/>
    <xf numFmtId="0" fontId="19" fillId="3" borderId="75" xfId="7" applyFont="1" applyFill="1" applyBorder="1" applyAlignment="1" applyProtection="1">
      <alignment horizontal="center" vertical="center" wrapText="1"/>
    </xf>
    <xf numFmtId="0" fontId="19" fillId="3" borderId="76" xfId="7" applyFont="1" applyFill="1" applyBorder="1" applyAlignment="1" applyProtection="1">
      <alignment horizontal="center" vertical="center" wrapText="1"/>
    </xf>
    <xf numFmtId="0" fontId="19" fillId="3" borderId="77" xfId="7" applyFont="1" applyFill="1" applyBorder="1" applyAlignment="1" applyProtection="1">
      <alignment horizontal="center" vertical="center" wrapText="1"/>
    </xf>
    <xf numFmtId="0" fontId="19" fillId="3" borderId="78" xfId="5" applyFont="1" applyFill="1" applyBorder="1" applyAlignment="1" applyProtection="1">
      <alignment horizontal="left" vertical="center" wrapText="1" indent="1"/>
    </xf>
    <xf numFmtId="3" fontId="29" fillId="0" borderId="79" xfId="5" applyNumberFormat="1" applyFont="1" applyFill="1" applyBorder="1" applyAlignment="1" applyProtection="1">
      <alignment horizontal="left" vertical="center" indent="1"/>
    </xf>
    <xf numFmtId="3" fontId="29" fillId="0" borderId="80" xfId="5" applyNumberFormat="1" applyFont="1" applyFill="1" applyBorder="1" applyAlignment="1" applyProtection="1">
      <alignment horizontal="left" vertical="center" indent="1"/>
    </xf>
    <xf numFmtId="3" fontId="29" fillId="0" borderId="81" xfId="5" applyNumberFormat="1" applyFont="1" applyFill="1" applyBorder="1" applyAlignment="1" applyProtection="1">
      <alignment horizontal="left" vertical="center" indent="1"/>
    </xf>
    <xf numFmtId="3" fontId="29" fillId="0" borderId="82" xfId="5" applyNumberFormat="1" applyFont="1" applyFill="1" applyBorder="1" applyAlignment="1" applyProtection="1">
      <alignment horizontal="left" vertical="center" indent="1"/>
    </xf>
    <xf numFmtId="3" fontId="29" fillId="0" borderId="83" xfId="5" applyNumberFormat="1" applyFont="1" applyFill="1" applyBorder="1" applyAlignment="1" applyProtection="1">
      <alignment horizontal="left" vertical="center" indent="1"/>
    </xf>
    <xf numFmtId="0" fontId="19" fillId="3" borderId="87" xfId="5" applyFont="1" applyFill="1" applyBorder="1" applyAlignment="1" applyProtection="1">
      <alignment horizontal="left" vertical="center" wrapText="1" indent="1"/>
    </xf>
    <xf numFmtId="3" fontId="29" fillId="0" borderId="88" xfId="5" applyNumberFormat="1" applyFont="1" applyFill="1" applyBorder="1" applyAlignment="1" applyProtection="1">
      <alignment horizontal="left" vertical="center" indent="1"/>
    </xf>
    <xf numFmtId="3" fontId="29" fillId="0" borderId="89" xfId="5" applyNumberFormat="1" applyFont="1" applyFill="1" applyBorder="1" applyAlignment="1" applyProtection="1">
      <alignment horizontal="left" vertical="center" indent="1"/>
    </xf>
    <xf numFmtId="3" fontId="29" fillId="0" borderId="90" xfId="5" applyNumberFormat="1" applyFont="1" applyFill="1" applyBorder="1" applyAlignment="1" applyProtection="1">
      <alignment horizontal="left" vertical="center" indent="1"/>
    </xf>
    <xf numFmtId="3" fontId="29" fillId="0" borderId="91" xfId="5" applyNumberFormat="1" applyFont="1" applyFill="1" applyBorder="1" applyAlignment="1" applyProtection="1">
      <alignment horizontal="left" vertical="center" indent="1"/>
    </xf>
    <xf numFmtId="3" fontId="29" fillId="0" borderId="92" xfId="5" applyNumberFormat="1" applyFont="1" applyFill="1" applyBorder="1" applyAlignment="1" applyProtection="1">
      <alignment horizontal="left" vertical="center" indent="1"/>
    </xf>
    <xf numFmtId="0" fontId="19" fillId="3" borderId="94" xfId="5" applyFont="1" applyFill="1" applyBorder="1" applyAlignment="1" applyProtection="1">
      <alignment horizontal="left" vertical="center" wrapText="1" indent="1"/>
    </xf>
    <xf numFmtId="3" fontId="29" fillId="0" borderId="95" xfId="5" applyNumberFormat="1" applyFont="1" applyFill="1" applyBorder="1" applyAlignment="1" applyProtection="1">
      <alignment horizontal="left" vertical="center" indent="1"/>
    </xf>
    <xf numFmtId="3" fontId="29" fillId="0" borderId="96" xfId="5" applyNumberFormat="1" applyFont="1" applyFill="1" applyBorder="1" applyAlignment="1" applyProtection="1">
      <alignment horizontal="left" vertical="center" indent="1"/>
    </xf>
    <xf numFmtId="3" fontId="29" fillId="0" borderId="97" xfId="5" applyNumberFormat="1" applyFont="1" applyFill="1" applyBorder="1" applyAlignment="1" applyProtection="1">
      <alignment horizontal="left" vertical="center" indent="1"/>
    </xf>
    <xf numFmtId="3" fontId="29" fillId="0" borderId="98" xfId="5" applyNumberFormat="1" applyFont="1" applyFill="1" applyBorder="1" applyAlignment="1" applyProtection="1">
      <alignment horizontal="left" vertical="center" indent="1"/>
    </xf>
    <xf numFmtId="3" fontId="29" fillId="0" borderId="99" xfId="5" applyNumberFormat="1" applyFont="1" applyFill="1" applyBorder="1" applyAlignment="1" applyProtection="1">
      <alignment horizontal="left" vertical="center" indent="1"/>
    </xf>
    <xf numFmtId="0" fontId="2" fillId="2" borderId="0" xfId="5" applyFill="1" applyAlignment="1" applyProtection="1">
      <alignment vertical="center"/>
    </xf>
    <xf numFmtId="0" fontId="9" fillId="2" borderId="0" xfId="5" applyFont="1" applyFill="1" applyAlignment="1" applyProtection="1">
      <alignment vertical="center"/>
    </xf>
    <xf numFmtId="0" fontId="2" fillId="2" borderId="0" xfId="5" applyFill="1" applyAlignment="1" applyProtection="1">
      <alignment horizontal="center"/>
    </xf>
    <xf numFmtId="0" fontId="29" fillId="2" borderId="0" xfId="5" applyFont="1" applyFill="1" applyAlignment="1" applyProtection="1">
      <alignment horizontal="center"/>
    </xf>
    <xf numFmtId="165" fontId="18" fillId="4" borderId="6" xfId="2" applyNumberFormat="1" applyFont="1" applyFill="1" applyBorder="1" applyAlignment="1" applyProtection="1">
      <alignment horizontal="center" vertical="center" wrapText="1"/>
    </xf>
    <xf numFmtId="0" fontId="49" fillId="3" borderId="6" xfId="5" applyFont="1" applyFill="1" applyBorder="1" applyAlignment="1" applyProtection="1">
      <alignment horizontal="center" vertical="center" wrapText="1"/>
    </xf>
    <xf numFmtId="3" fontId="9" fillId="0" borderId="50" xfId="5" applyNumberFormat="1" applyFont="1" applyFill="1" applyBorder="1" applyAlignment="1" applyProtection="1">
      <alignment horizontal="center" vertical="center" wrapText="1"/>
    </xf>
    <xf numFmtId="0" fontId="9" fillId="2" borderId="86" xfId="5" applyFont="1" applyFill="1" applyBorder="1" applyAlignment="1" applyProtection="1">
      <alignment horizontal="left" vertical="center" indent="1"/>
    </xf>
    <xf numFmtId="0" fontId="52" fillId="2" borderId="0" xfId="5" applyFont="1" applyFill="1" applyProtection="1"/>
    <xf numFmtId="0" fontId="50" fillId="3" borderId="47" xfId="5" applyFont="1" applyFill="1" applyBorder="1" applyAlignment="1" applyProtection="1">
      <alignment horizontal="left" vertical="center" wrapText="1"/>
    </xf>
    <xf numFmtId="0" fontId="50" fillId="3" borderId="26" xfId="5" applyFont="1" applyFill="1" applyBorder="1" applyAlignment="1" applyProtection="1">
      <alignment horizontal="left" vertical="center" wrapText="1"/>
    </xf>
    <xf numFmtId="0" fontId="9" fillId="2" borderId="87" xfId="5" applyFont="1" applyFill="1" applyBorder="1" applyAlignment="1" applyProtection="1">
      <alignment horizontal="left" vertical="center" indent="1"/>
    </xf>
    <xf numFmtId="0" fontId="53" fillId="2" borderId="0" xfId="5" applyFont="1" applyFill="1" applyProtection="1"/>
    <xf numFmtId="3" fontId="9" fillId="0" borderId="67" xfId="5" applyNumberFormat="1" applyFont="1" applyFill="1" applyBorder="1" applyAlignment="1" applyProtection="1">
      <alignment horizontal="center" vertical="center" wrapText="1"/>
    </xf>
    <xf numFmtId="0" fontId="50" fillId="3" borderId="48" xfId="5" applyFont="1" applyFill="1" applyBorder="1" applyAlignment="1" applyProtection="1">
      <alignment horizontal="left" vertical="center" wrapText="1"/>
    </xf>
    <xf numFmtId="0" fontId="50" fillId="3" borderId="27" xfId="5" applyFont="1" applyFill="1" applyBorder="1" applyAlignment="1" applyProtection="1">
      <alignment horizontal="left" vertical="center" wrapText="1"/>
    </xf>
    <xf numFmtId="3" fontId="9" fillId="0" borderId="94" xfId="5" applyNumberFormat="1" applyFont="1" applyFill="1" applyBorder="1" applyAlignment="1" applyProtection="1">
      <alignment horizontal="center" vertical="center" wrapText="1"/>
    </xf>
    <xf numFmtId="0" fontId="9" fillId="2" borderId="94" xfId="5" applyFont="1" applyFill="1" applyBorder="1" applyAlignment="1" applyProtection="1">
      <alignment horizontal="left" vertical="center" indent="1"/>
    </xf>
    <xf numFmtId="0" fontId="54" fillId="2" borderId="0" xfId="5" applyFont="1" applyFill="1" applyAlignment="1" applyProtection="1">
      <alignment horizontal="center"/>
    </xf>
    <xf numFmtId="0" fontId="54" fillId="2" borderId="0" xfId="5" applyFont="1" applyFill="1" applyProtection="1"/>
    <xf numFmtId="0" fontId="55" fillId="3" borderId="6" xfId="7" applyFont="1" applyFill="1" applyBorder="1" applyAlignment="1" applyProtection="1">
      <alignment horizontal="center" vertical="center" wrapText="1"/>
    </xf>
    <xf numFmtId="0" fontId="50" fillId="3" borderId="8" xfId="5" applyFont="1" applyFill="1" applyBorder="1" applyAlignment="1" applyProtection="1">
      <alignment horizontal="center" vertical="center" wrapText="1"/>
    </xf>
    <xf numFmtId="0" fontId="50" fillId="3" borderId="10" xfId="5" applyFont="1" applyFill="1" applyBorder="1" applyAlignment="1" applyProtection="1">
      <alignment vertical="center" wrapText="1"/>
    </xf>
    <xf numFmtId="3" fontId="20" fillId="0" borderId="79" xfId="5" applyNumberFormat="1" applyFont="1" applyFill="1" applyBorder="1" applyAlignment="1" applyProtection="1">
      <alignment horizontal="center" vertical="center" wrapText="1"/>
    </xf>
    <xf numFmtId="0" fontId="9" fillId="2" borderId="86" xfId="5" applyFont="1" applyFill="1" applyBorder="1" applyAlignment="1" applyProtection="1">
      <alignment vertical="center"/>
    </xf>
    <xf numFmtId="0" fontId="50" fillId="3" borderId="100" xfId="5" applyFont="1" applyFill="1" applyBorder="1" applyAlignment="1" applyProtection="1">
      <alignment horizontal="left" vertical="center" wrapText="1" indent="1"/>
    </xf>
    <xf numFmtId="3" fontId="20" fillId="0" borderId="84" xfId="5" applyNumberFormat="1" applyFont="1" applyFill="1" applyBorder="1" applyAlignment="1" applyProtection="1">
      <alignment horizontal="center" vertical="center" wrapText="1"/>
    </xf>
    <xf numFmtId="0" fontId="9" fillId="2" borderId="86" xfId="5" applyFont="1" applyFill="1" applyBorder="1" applyAlignment="1" applyProtection="1">
      <alignment vertical="center" wrapText="1"/>
    </xf>
    <xf numFmtId="0" fontId="50" fillId="3" borderId="32" xfId="5" applyFont="1" applyFill="1" applyBorder="1" applyAlignment="1" applyProtection="1">
      <alignment horizontal="left" vertical="center" wrapText="1" indent="1"/>
    </xf>
    <xf numFmtId="0" fontId="50" fillId="3" borderId="86" xfId="5" applyFont="1" applyFill="1" applyBorder="1" applyAlignment="1" applyProtection="1">
      <alignment horizontal="left" vertical="center" wrapText="1" indent="1"/>
    </xf>
    <xf numFmtId="0" fontId="50" fillId="3" borderId="86" xfId="5" applyFont="1" applyFill="1" applyBorder="1" applyAlignment="1" applyProtection="1">
      <alignment horizontal="left" vertical="center" wrapText="1" indent="3"/>
    </xf>
    <xf numFmtId="0" fontId="50" fillId="3" borderId="87" xfId="5" applyFont="1" applyFill="1" applyBorder="1" applyAlignment="1" applyProtection="1">
      <alignment horizontal="left" vertical="center" wrapText="1" indent="1"/>
    </xf>
    <xf numFmtId="3" fontId="20" fillId="0" borderId="101" xfId="5" applyNumberFormat="1" applyFont="1" applyFill="1" applyBorder="1" applyAlignment="1" applyProtection="1">
      <alignment horizontal="center" vertical="center" wrapText="1"/>
    </xf>
    <xf numFmtId="0" fontId="9" fillId="2" borderId="23" xfId="5" applyFont="1" applyFill="1" applyBorder="1" applyAlignment="1" applyProtection="1">
      <alignment vertical="center"/>
    </xf>
    <xf numFmtId="0" fontId="2" fillId="0" borderId="0" xfId="5" applyAlignment="1" applyProtection="1">
      <alignment horizontal="center"/>
    </xf>
    <xf numFmtId="0" fontId="10" fillId="2" borderId="0" xfId="0" applyFont="1" applyFill="1" applyAlignment="1" applyProtection="1">
      <alignment horizontal="center"/>
    </xf>
    <xf numFmtId="0" fontId="14" fillId="2" borderId="0" xfId="0" applyFont="1" applyFill="1" applyAlignment="1" applyProtection="1">
      <alignment vertical="center"/>
    </xf>
    <xf numFmtId="0" fontId="0" fillId="2" borderId="0" xfId="0" applyFill="1" applyAlignment="1" applyProtection="1">
      <alignment vertical="center"/>
    </xf>
    <xf numFmtId="0" fontId="0" fillId="0" borderId="0" xfId="0" applyAlignment="1" applyProtection="1">
      <alignment vertical="center"/>
    </xf>
    <xf numFmtId="0" fontId="33" fillId="2" borderId="0" xfId="8" applyFont="1" applyFill="1" applyAlignment="1" applyProtection="1">
      <alignment horizontal="right" indent="3"/>
    </xf>
    <xf numFmtId="0" fontId="18" fillId="6" borderId="13" xfId="0" applyFont="1" applyFill="1" applyBorder="1" applyAlignment="1" applyProtection="1">
      <alignment horizontal="center" vertical="center" wrapText="1"/>
    </xf>
    <xf numFmtId="0" fontId="18" fillId="6" borderId="49" xfId="0" applyFont="1" applyFill="1" applyBorder="1" applyAlignment="1" applyProtection="1">
      <alignment horizontal="center" vertical="center" wrapText="1"/>
    </xf>
    <xf numFmtId="0" fontId="18" fillId="4" borderId="17" xfId="8" applyFont="1" applyFill="1" applyBorder="1" applyAlignment="1" applyProtection="1">
      <alignment horizontal="center" vertical="center" wrapText="1"/>
    </xf>
    <xf numFmtId="0" fontId="19" fillId="4" borderId="20" xfId="8" applyFont="1" applyFill="1" applyBorder="1" applyAlignment="1" applyProtection="1">
      <alignment horizontal="left"/>
    </xf>
    <xf numFmtId="3" fontId="29" fillId="0" borderId="20" xfId="0" applyNumberFormat="1" applyFont="1" applyFill="1" applyBorder="1" applyAlignment="1" applyProtection="1">
      <alignment horizontal="right" indent="1"/>
    </xf>
    <xf numFmtId="3" fontId="29" fillId="0" borderId="47" xfId="0" applyNumberFormat="1" applyFont="1" applyFill="1" applyBorder="1" applyAlignment="1" applyProtection="1">
      <alignment horizontal="right" indent="1"/>
    </xf>
    <xf numFmtId="3" fontId="29" fillId="0" borderId="29" xfId="0" applyNumberFormat="1" applyFont="1" applyFill="1" applyBorder="1" applyAlignment="1" applyProtection="1">
      <alignment horizontal="right" indent="1"/>
    </xf>
    <xf numFmtId="3" fontId="29" fillId="7" borderId="44" xfId="0" applyNumberFormat="1" applyFont="1" applyFill="1" applyBorder="1" applyAlignment="1" applyProtection="1">
      <alignment horizontal="right" indent="1"/>
    </xf>
    <xf numFmtId="3" fontId="29" fillId="7" borderId="29" xfId="0" applyNumberFormat="1" applyFont="1" applyFill="1" applyBorder="1" applyAlignment="1" applyProtection="1">
      <alignment horizontal="right" indent="1"/>
    </xf>
    <xf numFmtId="3" fontId="29" fillId="7" borderId="103" xfId="0" applyNumberFormat="1" applyFont="1" applyFill="1" applyBorder="1" applyAlignment="1" applyProtection="1">
      <alignment horizontal="right" indent="1"/>
    </xf>
    <xf numFmtId="3" fontId="29" fillId="7" borderId="45" xfId="0" applyNumberFormat="1" applyFont="1" applyFill="1" applyBorder="1" applyAlignment="1" applyProtection="1">
      <alignment horizontal="right" indent="1"/>
    </xf>
    <xf numFmtId="0" fontId="19" fillId="4" borderId="24" xfId="8" applyFont="1" applyFill="1" applyBorder="1" applyAlignment="1" applyProtection="1">
      <alignment horizontal="left"/>
    </xf>
    <xf numFmtId="3" fontId="29" fillId="0" borderId="24" xfId="0" applyNumberFormat="1" applyFont="1" applyFill="1" applyBorder="1" applyAlignment="1" applyProtection="1">
      <alignment horizontal="right" indent="1"/>
    </xf>
    <xf numFmtId="3" fontId="29" fillId="0" borderId="39" xfId="0" applyNumberFormat="1" applyFont="1" applyFill="1" applyBorder="1" applyAlignment="1" applyProtection="1">
      <alignment horizontal="right" indent="1"/>
    </xf>
    <xf numFmtId="3" fontId="29" fillId="7" borderId="47" xfId="0" applyNumberFormat="1" applyFont="1" applyFill="1" applyBorder="1" applyAlignment="1" applyProtection="1">
      <alignment horizontal="right" indent="1"/>
    </xf>
    <xf numFmtId="3" fontId="29" fillId="7" borderId="39" xfId="0" applyNumberFormat="1" applyFont="1" applyFill="1" applyBorder="1" applyAlignment="1" applyProtection="1">
      <alignment horizontal="right" indent="1"/>
    </xf>
    <xf numFmtId="3" fontId="29" fillId="7" borderId="104" xfId="0" applyNumberFormat="1" applyFont="1" applyFill="1" applyBorder="1" applyAlignment="1" applyProtection="1">
      <alignment horizontal="right" indent="1"/>
    </xf>
    <xf numFmtId="3" fontId="29" fillId="7" borderId="26" xfId="0" applyNumberFormat="1" applyFont="1" applyFill="1" applyBorder="1" applyAlignment="1" applyProtection="1">
      <alignment horizontal="right" indent="1"/>
    </xf>
    <xf numFmtId="0" fontId="19" fillId="4" borderId="23" xfId="8" applyFont="1" applyFill="1" applyBorder="1" applyAlignment="1" applyProtection="1">
      <alignment horizontal="left"/>
    </xf>
    <xf numFmtId="3" fontId="29" fillId="0" borderId="23" xfId="0" applyNumberFormat="1" applyFont="1" applyFill="1" applyBorder="1" applyAlignment="1" applyProtection="1">
      <alignment horizontal="right" indent="1"/>
    </xf>
    <xf numFmtId="0" fontId="18" fillId="4" borderId="6" xfId="8" applyFont="1" applyFill="1" applyBorder="1" applyAlignment="1" applyProtection="1">
      <alignment horizontal="left"/>
    </xf>
    <xf numFmtId="3" fontId="28" fillId="0" borderId="6" xfId="0" applyNumberFormat="1" applyFont="1" applyBorder="1" applyAlignment="1" applyProtection="1">
      <alignment horizontal="right" indent="1"/>
    </xf>
    <xf numFmtId="3" fontId="28" fillId="0" borderId="42" xfId="0" applyNumberFormat="1" applyFont="1" applyFill="1" applyBorder="1" applyAlignment="1" applyProtection="1">
      <alignment horizontal="right" indent="1"/>
    </xf>
    <xf numFmtId="3" fontId="28" fillId="0" borderId="17" xfId="0" applyNumberFormat="1" applyFont="1" applyFill="1" applyBorder="1" applyAlignment="1" applyProtection="1">
      <alignment horizontal="right" indent="1"/>
    </xf>
    <xf numFmtId="3" fontId="28" fillId="0" borderId="105" xfId="0" applyNumberFormat="1" applyFont="1" applyFill="1" applyBorder="1" applyAlignment="1" applyProtection="1">
      <alignment horizontal="right" indent="1"/>
    </xf>
    <xf numFmtId="0" fontId="9" fillId="0" borderId="4" xfId="8" applyFont="1" applyBorder="1" applyAlignment="1" applyProtection="1">
      <alignment horizontal="left" vertical="center"/>
    </xf>
    <xf numFmtId="0" fontId="9" fillId="0" borderId="0" xfId="8" applyFont="1" applyAlignment="1" applyProtection="1">
      <alignment horizontal="left" vertical="center"/>
    </xf>
    <xf numFmtId="0" fontId="58" fillId="2" borderId="0" xfId="6" applyFont="1" applyFill="1" applyProtection="1"/>
    <xf numFmtId="0" fontId="54" fillId="2" borderId="0" xfId="6" applyFont="1" applyFill="1" applyProtection="1"/>
    <xf numFmtId="0" fontId="19" fillId="2" borderId="0" xfId="6" applyFont="1" applyFill="1" applyProtection="1"/>
    <xf numFmtId="0" fontId="59" fillId="0" borderId="0" xfId="6" applyFont="1" applyProtection="1"/>
    <xf numFmtId="0" fontId="12" fillId="2" borderId="0" xfId="6" applyFont="1" applyFill="1" applyAlignment="1" applyProtection="1">
      <alignment horizontal="center" vertical="center" wrapText="1"/>
    </xf>
    <xf numFmtId="0" fontId="12" fillId="2" borderId="0" xfId="6" applyFont="1" applyFill="1" applyAlignment="1" applyProtection="1">
      <alignment vertical="center" wrapText="1"/>
    </xf>
    <xf numFmtId="0" fontId="60" fillId="0" borderId="0" xfId="6" applyFont="1" applyProtection="1"/>
    <xf numFmtId="0" fontId="61" fillId="0" borderId="0" xfId="7" applyFont="1" applyAlignment="1" applyProtection="1">
      <alignment horizontal="center" vertical="center" wrapText="1"/>
    </xf>
    <xf numFmtId="0" fontId="61" fillId="0" borderId="0" xfId="7" applyFont="1" applyAlignment="1" applyProtection="1">
      <alignment vertical="center" wrapText="1"/>
    </xf>
    <xf numFmtId="0" fontId="62" fillId="0" borderId="0" xfId="7" applyFont="1" applyAlignment="1" applyProtection="1">
      <alignment horizontal="center" vertical="center" wrapText="1"/>
    </xf>
    <xf numFmtId="0" fontId="62" fillId="0" borderId="0" xfId="7" applyFont="1" applyAlignment="1" applyProtection="1">
      <alignment vertical="center" wrapText="1"/>
    </xf>
    <xf numFmtId="0" fontId="63" fillId="0" borderId="0" xfId="7" applyFont="1" applyAlignment="1" applyProtection="1">
      <alignment vertical="center" wrapText="1"/>
    </xf>
    <xf numFmtId="0" fontId="63" fillId="0" borderId="0" xfId="7" applyFont="1" applyAlignment="1" applyProtection="1">
      <alignment horizontal="center" vertical="center" wrapText="1"/>
    </xf>
    <xf numFmtId="0" fontId="64" fillId="0" borderId="0" xfId="6" applyFont="1" applyAlignment="1" applyProtection="1">
      <alignment horizontal="center"/>
    </xf>
    <xf numFmtId="0" fontId="42" fillId="0" borderId="0" xfId="6" applyFont="1" applyAlignment="1" applyProtection="1">
      <alignment horizontal="center"/>
    </xf>
    <xf numFmtId="0" fontId="18" fillId="3" borderId="44" xfId="7" applyFont="1" applyFill="1" applyBorder="1" applyAlignment="1" applyProtection="1">
      <alignment vertical="center" wrapText="1"/>
    </xf>
    <xf numFmtId="3" fontId="29" fillId="0" borderId="44" xfId="4" applyNumberFormat="1" applyFont="1" applyFill="1" applyBorder="1" applyAlignment="1" applyProtection="1">
      <alignment horizontal="right" vertical="center"/>
    </xf>
    <xf numFmtId="3" fontId="29" fillId="0" borderId="106" xfId="4" applyNumberFormat="1" applyFont="1" applyFill="1" applyBorder="1" applyAlignment="1" applyProtection="1">
      <alignment horizontal="right" vertical="center"/>
    </xf>
    <xf numFmtId="3" fontId="29" fillId="8" borderId="45" xfId="4" applyNumberFormat="1" applyFont="1" applyFill="1" applyBorder="1" applyAlignment="1" applyProtection="1">
      <alignment horizontal="right" vertical="center"/>
    </xf>
    <xf numFmtId="0" fontId="18" fillId="3" borderId="47" xfId="7" applyFont="1" applyFill="1" applyBorder="1" applyAlignment="1" applyProtection="1">
      <alignment vertical="center" wrapText="1"/>
    </xf>
    <xf numFmtId="3" fontId="29" fillId="0" borderId="47" xfId="4" applyNumberFormat="1" applyFont="1" applyFill="1" applyBorder="1" applyAlignment="1" applyProtection="1">
      <alignment horizontal="right" vertical="center"/>
    </xf>
    <xf numFmtId="3" fontId="29" fillId="0" borderId="108" xfId="4" applyNumberFormat="1" applyFont="1" applyFill="1" applyBorder="1" applyAlignment="1" applyProtection="1">
      <alignment horizontal="right" vertical="center"/>
    </xf>
    <xf numFmtId="3" fontId="29" fillId="8" borderId="26" xfId="4" applyNumberFormat="1" applyFont="1" applyFill="1" applyBorder="1" applyAlignment="1" applyProtection="1">
      <alignment horizontal="right" vertical="center"/>
    </xf>
    <xf numFmtId="0" fontId="19" fillId="3" borderId="47" xfId="7" applyFont="1" applyFill="1" applyBorder="1" applyAlignment="1" applyProtection="1">
      <alignment vertical="center" wrapText="1"/>
    </xf>
    <xf numFmtId="0" fontId="18" fillId="0" borderId="47" xfId="7" applyFont="1" applyBorder="1" applyAlignment="1" applyProtection="1">
      <alignment vertical="center" wrapText="1"/>
    </xf>
    <xf numFmtId="3" fontId="29" fillId="0" borderId="47" xfId="4" applyNumberFormat="1" applyFont="1" applyBorder="1" applyAlignment="1" applyProtection="1">
      <alignment horizontal="right" vertical="center"/>
    </xf>
    <xf numFmtId="3" fontId="29" fillId="0" borderId="108" xfId="4" applyNumberFormat="1" applyFont="1" applyBorder="1" applyAlignment="1" applyProtection="1">
      <alignment horizontal="right" vertical="center"/>
    </xf>
    <xf numFmtId="0" fontId="18" fillId="3" borderId="109" xfId="7" applyFont="1" applyFill="1" applyBorder="1" applyAlignment="1" applyProtection="1">
      <alignment vertical="center" wrapText="1"/>
    </xf>
    <xf numFmtId="3" fontId="29" fillId="0" borderId="109" xfId="4" applyNumberFormat="1" applyFont="1" applyFill="1" applyBorder="1" applyAlignment="1" applyProtection="1">
      <alignment horizontal="right" vertical="center"/>
    </xf>
    <xf numFmtId="3" fontId="29" fillId="0" borderId="110" xfId="4" applyNumberFormat="1" applyFont="1" applyFill="1" applyBorder="1" applyAlignment="1" applyProtection="1">
      <alignment horizontal="right" vertical="center"/>
    </xf>
    <xf numFmtId="3" fontId="29" fillId="8" borderId="111" xfId="4" applyNumberFormat="1" applyFont="1" applyFill="1" applyBorder="1" applyAlignment="1" applyProtection="1">
      <alignment horizontal="right" vertical="center"/>
    </xf>
    <xf numFmtId="0" fontId="18" fillId="3" borderId="48" xfId="7" applyFont="1" applyFill="1" applyBorder="1" applyAlignment="1" applyProtection="1">
      <alignment horizontal="left" vertical="center" wrapText="1"/>
    </xf>
    <xf numFmtId="3" fontId="28" fillId="0" borderId="48" xfId="4" applyNumberFormat="1" applyFont="1" applyBorder="1" applyAlignment="1" applyProtection="1">
      <alignment horizontal="right" vertical="center"/>
    </xf>
    <xf numFmtId="3" fontId="28" fillId="0" borderId="107" xfId="4" applyNumberFormat="1" applyFont="1" applyBorder="1" applyAlignment="1" applyProtection="1">
      <alignment horizontal="right" vertical="center"/>
    </xf>
    <xf numFmtId="3" fontId="28" fillId="0" borderId="27" xfId="6" applyNumberFormat="1" applyFont="1" applyFill="1" applyBorder="1" applyAlignment="1" applyProtection="1">
      <alignment horizontal="right" vertical="center"/>
    </xf>
    <xf numFmtId="0" fontId="9" fillId="2" borderId="0" xfId="0" quotePrefix="1" applyFont="1" applyFill="1" applyProtection="1"/>
    <xf numFmtId="0" fontId="42" fillId="0" borderId="0" xfId="6" applyFont="1" applyProtection="1"/>
    <xf numFmtId="0" fontId="24" fillId="0" borderId="0" xfId="0" applyFont="1" applyProtection="1"/>
    <xf numFmtId="0" fontId="42" fillId="0" borderId="0" xfId="6" applyFont="1" applyAlignment="1" applyProtection="1">
      <alignment vertical="top"/>
    </xf>
    <xf numFmtId="0" fontId="9" fillId="0" borderId="0" xfId="0" quotePrefix="1" applyFont="1" applyAlignment="1" applyProtection="1">
      <alignment vertical="top"/>
    </xf>
    <xf numFmtId="0" fontId="19" fillId="0" borderId="0" xfId="6" applyFont="1" applyProtection="1"/>
    <xf numFmtId="0" fontId="18" fillId="3" borderId="46" xfId="10" applyFont="1" applyFill="1" applyBorder="1" applyAlignment="1" applyProtection="1">
      <alignment horizontal="center" vertical="center" wrapText="1"/>
    </xf>
    <xf numFmtId="0" fontId="18" fillId="3" borderId="106" xfId="10" applyFont="1" applyFill="1" applyBorder="1" applyAlignment="1" applyProtection="1">
      <alignment horizontal="center" vertical="center" wrapText="1"/>
    </xf>
    <xf numFmtId="0" fontId="18" fillId="3" borderId="106" xfId="6" applyFont="1" applyFill="1" applyBorder="1" applyAlignment="1" applyProtection="1">
      <alignment horizontal="center" vertical="center" wrapText="1"/>
    </xf>
    <xf numFmtId="0" fontId="65" fillId="3" borderId="29" xfId="10" applyFont="1" applyFill="1" applyBorder="1" applyAlignment="1" applyProtection="1">
      <alignment horizontal="center" vertical="center" wrapText="1"/>
    </xf>
    <xf numFmtId="3" fontId="29" fillId="0" borderId="103" xfId="4" applyNumberFormat="1" applyFont="1" applyFill="1" applyBorder="1" applyAlignment="1" applyProtection="1">
      <alignment horizontal="right" vertical="center"/>
    </xf>
    <xf numFmtId="3" fontId="29" fillId="8" borderId="29" xfId="6" applyNumberFormat="1" applyFont="1" applyFill="1" applyBorder="1" applyAlignment="1" applyProtection="1">
      <alignment horizontal="right" vertical="center"/>
    </xf>
    <xf numFmtId="3" fontId="29" fillId="0" borderId="104" xfId="4" applyNumberFormat="1" applyFont="1" applyFill="1" applyBorder="1" applyAlignment="1" applyProtection="1">
      <alignment horizontal="right" vertical="center"/>
    </xf>
    <xf numFmtId="3" fontId="29" fillId="8" borderId="39" xfId="6" applyNumberFormat="1" applyFont="1" applyFill="1" applyBorder="1" applyAlignment="1" applyProtection="1">
      <alignment horizontal="right" vertical="center"/>
    </xf>
    <xf numFmtId="3" fontId="29" fillId="0" borderId="39" xfId="6" applyNumberFormat="1" applyFont="1" applyFill="1" applyBorder="1" applyAlignment="1" applyProtection="1">
      <alignment horizontal="right" vertical="center"/>
    </xf>
    <xf numFmtId="3" fontId="29" fillId="0" borderId="104" xfId="4" applyNumberFormat="1" applyFont="1" applyBorder="1" applyAlignment="1" applyProtection="1">
      <alignment horizontal="right" vertical="center"/>
    </xf>
    <xf numFmtId="3" fontId="29" fillId="0" borderId="39" xfId="6" applyNumberFormat="1" applyFont="1" applyBorder="1" applyAlignment="1" applyProtection="1">
      <alignment horizontal="right" vertical="center"/>
    </xf>
    <xf numFmtId="0" fontId="18" fillId="3" borderId="6" xfId="10" applyFont="1" applyFill="1" applyBorder="1" applyAlignment="1" applyProtection="1">
      <alignment vertical="center"/>
    </xf>
    <xf numFmtId="3" fontId="28" fillId="8" borderId="42" xfId="4" applyNumberFormat="1" applyFont="1" applyFill="1" applyBorder="1" applyAlignment="1" applyProtection="1">
      <alignment horizontal="right" vertical="center"/>
    </xf>
    <xf numFmtId="3" fontId="28" fillId="8" borderId="105" xfId="4" applyNumberFormat="1" applyFont="1" applyFill="1" applyBorder="1" applyAlignment="1" applyProtection="1">
      <alignment horizontal="right" vertical="center"/>
    </xf>
    <xf numFmtId="3" fontId="28" fillId="0" borderId="105" xfId="4" applyNumberFormat="1" applyFont="1" applyFill="1" applyBorder="1" applyAlignment="1" applyProtection="1">
      <alignment horizontal="right" vertical="center"/>
    </xf>
    <xf numFmtId="0" fontId="9" fillId="0" borderId="4" xfId="0" applyFont="1" applyBorder="1" applyProtection="1"/>
    <xf numFmtId="0" fontId="9" fillId="2" borderId="0" xfId="0" quotePrefix="1" applyFont="1" applyFill="1" applyAlignment="1" applyProtection="1">
      <alignment vertical="top"/>
    </xf>
    <xf numFmtId="0" fontId="59" fillId="0" borderId="0" xfId="6" applyFont="1" applyAlignment="1" applyProtection="1">
      <alignment horizontal="left" wrapText="1"/>
    </xf>
    <xf numFmtId="0" fontId="19" fillId="3" borderId="48" xfId="6" applyFont="1" applyFill="1" applyBorder="1" applyAlignment="1" applyProtection="1">
      <alignment horizontal="center" vertical="center"/>
    </xf>
    <xf numFmtId="0" fontId="19" fillId="3" borderId="25" xfId="6" applyFont="1" applyFill="1" applyBorder="1" applyAlignment="1" applyProtection="1">
      <alignment horizontal="center" vertical="center" wrapText="1"/>
    </xf>
    <xf numFmtId="0" fontId="18" fillId="3" borderId="44" xfId="7" applyFont="1" applyFill="1" applyBorder="1" applyAlignment="1" applyProtection="1">
      <alignment vertical="center"/>
    </xf>
    <xf numFmtId="3" fontId="29" fillId="0" borderId="47" xfId="4" applyNumberFormat="1" applyFont="1" applyFill="1" applyBorder="1" applyAlignment="1" applyProtection="1">
      <alignment horizontal="left" vertical="center" indent="1"/>
    </xf>
    <xf numFmtId="3" fontId="29" fillId="0" borderId="39" xfId="4" applyNumberFormat="1" applyFont="1" applyFill="1" applyBorder="1" applyAlignment="1" applyProtection="1">
      <alignment horizontal="left" vertical="center" indent="1"/>
    </xf>
    <xf numFmtId="3" fontId="29" fillId="0" borderId="24" xfId="4" applyNumberFormat="1" applyFont="1" applyFill="1" applyBorder="1" applyAlignment="1" applyProtection="1">
      <alignment horizontal="left" vertical="center" indent="1"/>
    </xf>
    <xf numFmtId="3" fontId="29" fillId="0" borderId="20" xfId="4" applyNumberFormat="1" applyFont="1" applyFill="1" applyBorder="1" applyAlignment="1" applyProtection="1">
      <alignment horizontal="left" vertical="center" indent="1"/>
    </xf>
    <xf numFmtId="3" fontId="29" fillId="0" borderId="29" xfId="4" applyNumberFormat="1" applyFont="1" applyFill="1" applyBorder="1" applyAlignment="1" applyProtection="1">
      <alignment horizontal="left" vertical="center" indent="1"/>
    </xf>
    <xf numFmtId="3" fontId="29" fillId="0" borderId="24" xfId="4" applyNumberFormat="1" applyFont="1" applyFill="1" applyBorder="1" applyAlignment="1" applyProtection="1">
      <alignment horizontal="left" vertical="center"/>
    </xf>
    <xf numFmtId="0" fontId="18" fillId="3" borderId="47" xfId="6" applyFont="1" applyFill="1" applyBorder="1" applyAlignment="1" applyProtection="1">
      <alignment horizontal="left" vertical="center"/>
    </xf>
    <xf numFmtId="0" fontId="18" fillId="3" borderId="47" xfId="7" applyFont="1" applyFill="1" applyBorder="1" applyAlignment="1" applyProtection="1">
      <alignment horizontal="left" vertical="center"/>
    </xf>
    <xf numFmtId="0" fontId="19" fillId="3" borderId="47" xfId="7" applyFont="1" applyFill="1" applyBorder="1" applyAlignment="1" applyProtection="1">
      <alignment horizontal="left" vertical="center" indent="2"/>
    </xf>
    <xf numFmtId="3" fontId="29" fillId="0" borderId="47" xfId="4" applyNumberFormat="1" applyFont="1" applyBorder="1" applyAlignment="1" applyProtection="1">
      <alignment horizontal="left" vertical="center" indent="1"/>
    </xf>
    <xf numFmtId="3" fontId="29" fillId="0" borderId="24" xfId="4" applyNumberFormat="1" applyFont="1" applyBorder="1" applyAlignment="1" applyProtection="1">
      <alignment horizontal="left" vertical="center" indent="1"/>
    </xf>
    <xf numFmtId="3" fontId="29" fillId="0" borderId="24" xfId="4" applyNumberFormat="1" applyFont="1" applyBorder="1" applyAlignment="1" applyProtection="1">
      <alignment horizontal="left" vertical="center"/>
    </xf>
    <xf numFmtId="0" fontId="18" fillId="3" borderId="47" xfId="7" applyFont="1" applyFill="1" applyBorder="1" applyAlignment="1" applyProtection="1">
      <alignment horizontal="left" vertical="center" indent="2"/>
    </xf>
    <xf numFmtId="0" fontId="19" fillId="3" borderId="47" xfId="7" applyFont="1" applyFill="1" applyBorder="1" applyAlignment="1" applyProtection="1">
      <alignment horizontal="left" vertical="center" indent="4"/>
    </xf>
    <xf numFmtId="0" fontId="19" fillId="3" borderId="47" xfId="7" applyFont="1" applyFill="1" applyBorder="1" applyAlignment="1" applyProtection="1">
      <alignment horizontal="left" vertical="center" wrapText="1" indent="4"/>
    </xf>
    <xf numFmtId="3" fontId="29" fillId="8" borderId="24" xfId="6" applyNumberFormat="1" applyFont="1" applyFill="1" applyBorder="1" applyAlignment="1" applyProtection="1">
      <alignment horizontal="left" vertical="center"/>
    </xf>
    <xf numFmtId="0" fontId="18" fillId="0" borderId="47" xfId="7" applyFont="1" applyBorder="1" applyAlignment="1" applyProtection="1">
      <alignment horizontal="left" vertical="top" wrapText="1"/>
    </xf>
    <xf numFmtId="3" fontId="29" fillId="0" borderId="39" xfId="4" applyNumberFormat="1" applyFont="1" applyBorder="1" applyAlignment="1" applyProtection="1">
      <alignment horizontal="left" vertical="center" indent="1"/>
    </xf>
    <xf numFmtId="3" fontId="29" fillId="0" borderId="24" xfId="6" applyNumberFormat="1" applyFont="1" applyBorder="1" applyAlignment="1" applyProtection="1">
      <alignment horizontal="left" vertical="center"/>
    </xf>
    <xf numFmtId="0" fontId="18" fillId="3" borderId="109" xfId="7" applyFont="1" applyFill="1" applyBorder="1" applyAlignment="1" applyProtection="1">
      <alignment horizontal="left" vertical="center"/>
    </xf>
    <xf numFmtId="3" fontId="29" fillId="8" borderId="109" xfId="4" applyNumberFormat="1" applyFont="1" applyFill="1" applyBorder="1" applyAlignment="1" applyProtection="1">
      <alignment horizontal="left" vertical="center" indent="1"/>
    </xf>
    <xf numFmtId="3" fontId="29" fillId="8" borderId="34" xfId="4" applyNumberFormat="1" applyFont="1" applyFill="1" applyBorder="1" applyAlignment="1" applyProtection="1">
      <alignment horizontal="left" vertical="center" indent="1"/>
    </xf>
    <xf numFmtId="3" fontId="29" fillId="8" borderId="32" xfId="4" applyNumberFormat="1" applyFont="1" applyFill="1" applyBorder="1" applyAlignment="1" applyProtection="1">
      <alignment horizontal="left" vertical="center" indent="1"/>
    </xf>
    <xf numFmtId="3" fontId="29" fillId="0" borderId="32" xfId="4" applyNumberFormat="1" applyFont="1" applyFill="1" applyBorder="1" applyAlignment="1" applyProtection="1">
      <alignment horizontal="left" vertical="center" indent="1"/>
    </xf>
    <xf numFmtId="3" fontId="29" fillId="8" borderId="32" xfId="6" applyNumberFormat="1" applyFont="1" applyFill="1" applyBorder="1" applyAlignment="1" applyProtection="1">
      <alignment horizontal="left" vertical="center"/>
    </xf>
    <xf numFmtId="0" fontId="18" fillId="3" borderId="48" xfId="7" applyFont="1" applyFill="1" applyBorder="1" applyAlignment="1" applyProtection="1">
      <alignment horizontal="left" vertical="center"/>
    </xf>
    <xf numFmtId="3" fontId="28" fillId="8" borderId="48" xfId="4" applyNumberFormat="1" applyFont="1" applyFill="1" applyBorder="1" applyAlignment="1" applyProtection="1">
      <alignment horizontal="left" vertical="center" indent="1"/>
    </xf>
    <xf numFmtId="3" fontId="28" fillId="8" borderId="22" xfId="4" applyNumberFormat="1" applyFont="1" applyFill="1" applyBorder="1" applyAlignment="1" applyProtection="1">
      <alignment horizontal="left" vertical="center" indent="1"/>
    </xf>
    <xf numFmtId="3" fontId="28" fillId="8" borderId="23" xfId="4" applyNumberFormat="1" applyFont="1" applyFill="1" applyBorder="1" applyAlignment="1" applyProtection="1">
      <alignment horizontal="left" vertical="center" indent="1"/>
    </xf>
    <xf numFmtId="3" fontId="28" fillId="2" borderId="48" xfId="4" applyNumberFormat="1" applyFont="1" applyFill="1" applyBorder="1" applyAlignment="1" applyProtection="1">
      <alignment horizontal="left" vertical="center" indent="1"/>
    </xf>
    <xf numFmtId="3" fontId="28" fillId="8" borderId="23" xfId="6" applyNumberFormat="1" applyFont="1" applyFill="1" applyBorder="1" applyAlignment="1" applyProtection="1">
      <alignment horizontal="left" vertical="center"/>
    </xf>
    <xf numFmtId="0" fontId="60" fillId="0" borderId="0" xfId="6" applyFont="1" applyAlignment="1" applyProtection="1">
      <alignment vertical="center"/>
    </xf>
    <xf numFmtId="0" fontId="60" fillId="2" borderId="0" xfId="6" applyFont="1" applyFill="1" applyProtection="1"/>
    <xf numFmtId="0" fontId="67" fillId="0" borderId="0" xfId="6" applyFont="1" applyAlignment="1" applyProtection="1">
      <alignment horizontal="left" wrapText="1"/>
    </xf>
    <xf numFmtId="3" fontId="29" fillId="0" borderId="4" xfId="4" applyNumberFormat="1" applyFont="1" applyFill="1" applyBorder="1" applyAlignment="1" applyProtection="1">
      <alignment horizontal="left" vertical="center" indent="1"/>
    </xf>
    <xf numFmtId="3" fontId="29" fillId="0" borderId="44" xfId="4" applyNumberFormat="1" applyFont="1" applyFill="1" applyBorder="1" applyAlignment="1" applyProtection="1">
      <alignment horizontal="left" vertical="center" indent="1"/>
    </xf>
    <xf numFmtId="3" fontId="29" fillId="0" borderId="20" xfId="6" applyNumberFormat="1" applyFont="1" applyFill="1" applyBorder="1" applyAlignment="1" applyProtection="1">
      <alignment horizontal="left" vertical="center" indent="1"/>
    </xf>
    <xf numFmtId="3" fontId="29" fillId="0" borderId="0" xfId="4" applyNumberFormat="1" applyFont="1" applyFill="1" applyAlignment="1" applyProtection="1">
      <alignment horizontal="left" vertical="center" indent="1"/>
    </xf>
    <xf numFmtId="3" fontId="29" fillId="0" borderId="24" xfId="6" applyNumberFormat="1" applyFont="1" applyFill="1" applyBorder="1" applyAlignment="1" applyProtection="1">
      <alignment horizontal="left" vertical="center" indent="1"/>
    </xf>
    <xf numFmtId="3" fontId="29" fillId="0" borderId="0" xfId="4" applyNumberFormat="1" applyFont="1" applyAlignment="1" applyProtection="1">
      <alignment horizontal="left" vertical="center" indent="1"/>
    </xf>
    <xf numFmtId="3" fontId="29" fillId="0" borderId="24" xfId="6" applyNumberFormat="1" applyFont="1" applyBorder="1" applyAlignment="1" applyProtection="1">
      <alignment horizontal="left" vertical="center" indent="1"/>
    </xf>
    <xf numFmtId="3" fontId="29" fillId="8" borderId="109" xfId="6" applyNumberFormat="1" applyFont="1" applyFill="1" applyBorder="1" applyAlignment="1" applyProtection="1">
      <alignment horizontal="left" vertical="center" indent="1"/>
    </xf>
    <xf numFmtId="3" fontId="29" fillId="8" borderId="34" xfId="6" applyNumberFormat="1" applyFont="1" applyFill="1" applyBorder="1" applyAlignment="1" applyProtection="1">
      <alignment horizontal="left" vertical="center" indent="1"/>
    </xf>
    <xf numFmtId="3" fontId="29" fillId="8" borderId="113" xfId="6" applyNumberFormat="1" applyFont="1" applyFill="1" applyBorder="1" applyAlignment="1" applyProtection="1">
      <alignment horizontal="left" vertical="center" indent="1"/>
    </xf>
    <xf numFmtId="3" fontId="29" fillId="8" borderId="32" xfId="6" applyNumberFormat="1" applyFont="1" applyFill="1" applyBorder="1" applyAlignment="1" applyProtection="1">
      <alignment horizontal="left" vertical="center" indent="1"/>
    </xf>
    <xf numFmtId="3" fontId="28" fillId="8" borderId="48" xfId="6" applyNumberFormat="1" applyFont="1" applyFill="1" applyBorder="1" applyAlignment="1" applyProtection="1">
      <alignment horizontal="left" vertical="center" indent="1"/>
    </xf>
    <xf numFmtId="3" fontId="28" fillId="8" borderId="22" xfId="6" applyNumberFormat="1" applyFont="1" applyFill="1" applyBorder="1" applyAlignment="1" applyProtection="1">
      <alignment horizontal="left" vertical="center" indent="1"/>
    </xf>
    <xf numFmtId="3" fontId="28" fillId="8" borderId="5" xfId="6" applyNumberFormat="1" applyFont="1" applyFill="1" applyBorder="1" applyAlignment="1" applyProtection="1">
      <alignment horizontal="left" vertical="center" indent="1"/>
    </xf>
    <xf numFmtId="3" fontId="28" fillId="8" borderId="23" xfId="6" applyNumberFormat="1" applyFont="1" applyFill="1" applyBorder="1" applyAlignment="1" applyProtection="1">
      <alignment horizontal="left" vertical="center" indent="1"/>
    </xf>
    <xf numFmtId="0" fontId="68" fillId="2" borderId="0" xfId="0" applyFont="1" applyFill="1" applyProtection="1"/>
    <xf numFmtId="0" fontId="60" fillId="2" borderId="0" xfId="6" applyFont="1" applyFill="1" applyAlignment="1" applyProtection="1">
      <alignment vertical="center"/>
    </xf>
    <xf numFmtId="0" fontId="68" fillId="0" borderId="0" xfId="0" applyFont="1" applyProtection="1"/>
    <xf numFmtId="0" fontId="29" fillId="2" borderId="0" xfId="0" applyFont="1" applyFill="1" applyProtection="1"/>
    <xf numFmtId="0" fontId="19" fillId="2" borderId="0" xfId="0" applyFont="1" applyFill="1" applyProtection="1"/>
    <xf numFmtId="0" fontId="20" fillId="2" borderId="0" xfId="0" applyFont="1" applyFill="1" applyProtection="1"/>
    <xf numFmtId="0" fontId="34" fillId="0" borderId="0" xfId="0" applyFont="1" applyAlignment="1" applyProtection="1">
      <alignment vertical="center"/>
    </xf>
    <xf numFmtId="0" fontId="70" fillId="2" borderId="0" xfId="0" applyFont="1" applyFill="1" applyProtection="1"/>
    <xf numFmtId="0" fontId="29" fillId="2" borderId="26" xfId="0" applyFont="1" applyFill="1" applyBorder="1" applyAlignment="1" applyProtection="1">
      <alignment horizontal="center"/>
    </xf>
    <xf numFmtId="0" fontId="72" fillId="2" borderId="44" xfId="11" applyFont="1" applyFill="1" applyBorder="1" applyAlignment="1" applyProtection="1">
      <alignment horizontal="center" vertical="center" wrapText="1"/>
    </xf>
    <xf numFmtId="3" fontId="20" fillId="0" borderId="46" xfId="0" applyNumberFormat="1" applyFont="1" applyFill="1" applyBorder="1" applyAlignment="1" applyProtection="1">
      <alignment horizontal="right" vertical="center"/>
    </xf>
    <xf numFmtId="3" fontId="20" fillId="0" borderId="20" xfId="0" applyNumberFormat="1" applyFont="1" applyFill="1" applyBorder="1" applyAlignment="1" applyProtection="1">
      <alignment horizontal="right" vertical="center"/>
    </xf>
    <xf numFmtId="3" fontId="20" fillId="0" borderId="106" xfId="0" applyNumberFormat="1" applyFont="1" applyFill="1" applyBorder="1" applyAlignment="1" applyProtection="1">
      <alignment horizontal="right" vertical="center"/>
    </xf>
    <xf numFmtId="3" fontId="20" fillId="0" borderId="103" xfId="0" applyNumberFormat="1" applyFont="1" applyFill="1" applyBorder="1" applyAlignment="1" applyProtection="1">
      <alignment horizontal="right" vertical="center"/>
    </xf>
    <xf numFmtId="3" fontId="20" fillId="0" borderId="46" xfId="0" applyNumberFormat="1" applyFont="1" applyFill="1" applyBorder="1" applyAlignment="1" applyProtection="1">
      <alignment horizontal="right"/>
    </xf>
    <xf numFmtId="3" fontId="20" fillId="0" borderId="106" xfId="0" applyNumberFormat="1" applyFont="1" applyFill="1" applyBorder="1" applyAlignment="1" applyProtection="1">
      <alignment horizontal="right"/>
    </xf>
    <xf numFmtId="3" fontId="20" fillId="0" borderId="103" xfId="0" applyNumberFormat="1" applyFont="1" applyFill="1" applyBorder="1" applyAlignment="1" applyProtection="1">
      <alignment horizontal="right"/>
    </xf>
    <xf numFmtId="3" fontId="20" fillId="9" borderId="45" xfId="0" applyNumberFormat="1" applyFont="1" applyFill="1" applyBorder="1" applyAlignment="1" applyProtection="1">
      <alignment horizontal="right" wrapText="1"/>
    </xf>
    <xf numFmtId="0" fontId="72" fillId="2" borderId="47" xfId="11" applyFont="1" applyFill="1" applyBorder="1" applyAlignment="1" applyProtection="1">
      <alignment horizontal="center" vertical="center" wrapText="1"/>
    </xf>
    <xf numFmtId="3" fontId="20" fillId="0" borderId="116" xfId="0" applyNumberFormat="1" applyFont="1" applyFill="1" applyBorder="1" applyAlignment="1" applyProtection="1">
      <alignment horizontal="right" vertical="center"/>
    </xf>
    <xf numFmtId="3" fontId="20" fillId="0" borderId="24" xfId="0" applyNumberFormat="1" applyFont="1" applyFill="1" applyBorder="1" applyAlignment="1" applyProtection="1">
      <alignment horizontal="right" vertical="center"/>
    </xf>
    <xf numFmtId="3" fontId="20" fillId="0" borderId="108" xfId="0" applyNumberFormat="1" applyFont="1" applyFill="1" applyBorder="1" applyAlignment="1" applyProtection="1">
      <alignment horizontal="right" vertical="center"/>
    </xf>
    <xf numFmtId="3" fontId="20" fillId="0" borderId="104" xfId="0" applyNumberFormat="1" applyFont="1" applyFill="1" applyBorder="1" applyAlignment="1" applyProtection="1">
      <alignment horizontal="right" vertical="center"/>
    </xf>
    <xf numFmtId="3" fontId="20" fillId="0" borderId="116" xfId="0" applyNumberFormat="1" applyFont="1" applyFill="1" applyBorder="1" applyAlignment="1" applyProtection="1">
      <alignment horizontal="right"/>
    </xf>
    <xf numFmtId="3" fontId="20" fillId="0" borderId="108" xfId="0" applyNumberFormat="1" applyFont="1" applyFill="1" applyBorder="1" applyAlignment="1" applyProtection="1">
      <alignment horizontal="right"/>
    </xf>
    <xf numFmtId="3" fontId="20" fillId="0" borderId="104" xfId="0" applyNumberFormat="1" applyFont="1" applyFill="1" applyBorder="1" applyAlignment="1" applyProtection="1">
      <alignment horizontal="right"/>
    </xf>
    <xf numFmtId="3" fontId="20" fillId="9" borderId="26" xfId="0" applyNumberFormat="1" applyFont="1" applyFill="1" applyBorder="1" applyAlignment="1" applyProtection="1">
      <alignment horizontal="right" wrapText="1"/>
    </xf>
    <xf numFmtId="3" fontId="20" fillId="0" borderId="0" xfId="0" applyNumberFormat="1" applyFont="1" applyFill="1" applyAlignment="1" applyProtection="1">
      <alignment horizontal="right"/>
    </xf>
    <xf numFmtId="3" fontId="20" fillId="9" borderId="26" xfId="0" applyNumberFormat="1" applyFont="1" applyFill="1" applyBorder="1" applyAlignment="1" applyProtection="1">
      <alignment horizontal="right"/>
    </xf>
    <xf numFmtId="0" fontId="72" fillId="2" borderId="32" xfId="11" applyFont="1" applyFill="1" applyBorder="1" applyAlignment="1" applyProtection="1">
      <alignment horizontal="center" vertical="center" wrapText="1"/>
    </xf>
    <xf numFmtId="3" fontId="20" fillId="0" borderId="117" xfId="0" applyNumberFormat="1" applyFont="1" applyFill="1" applyBorder="1" applyAlignment="1" applyProtection="1">
      <alignment horizontal="right" vertical="center"/>
    </xf>
    <xf numFmtId="3" fontId="20" fillId="0" borderId="32" xfId="0" applyNumberFormat="1" applyFont="1" applyFill="1" applyBorder="1" applyAlignment="1" applyProtection="1">
      <alignment horizontal="right" vertical="center"/>
    </xf>
    <xf numFmtId="3" fontId="20" fillId="0" borderId="110" xfId="0" applyNumberFormat="1" applyFont="1" applyFill="1" applyBorder="1" applyAlignment="1" applyProtection="1">
      <alignment horizontal="right" vertical="center"/>
    </xf>
    <xf numFmtId="3" fontId="20" fillId="0" borderId="114" xfId="0" applyNumberFormat="1" applyFont="1" applyFill="1" applyBorder="1" applyAlignment="1" applyProtection="1">
      <alignment horizontal="right" vertical="center"/>
    </xf>
    <xf numFmtId="3" fontId="20" fillId="0" borderId="117" xfId="0" applyNumberFormat="1" applyFont="1" applyFill="1" applyBorder="1" applyAlignment="1" applyProtection="1">
      <alignment horizontal="right"/>
    </xf>
    <xf numFmtId="3" fontId="20" fillId="0" borderId="110" xfId="0" applyNumberFormat="1" applyFont="1" applyFill="1" applyBorder="1" applyAlignment="1" applyProtection="1">
      <alignment horizontal="right"/>
    </xf>
    <xf numFmtId="3" fontId="20" fillId="0" borderId="114" xfId="0" applyNumberFormat="1" applyFont="1" applyFill="1" applyBorder="1" applyAlignment="1" applyProtection="1">
      <alignment horizontal="right"/>
    </xf>
    <xf numFmtId="3" fontId="20" fillId="9" borderId="111" xfId="0" applyNumberFormat="1" applyFont="1" applyFill="1" applyBorder="1" applyAlignment="1" applyProtection="1">
      <alignment horizontal="right" wrapText="1"/>
    </xf>
    <xf numFmtId="0" fontId="72" fillId="2" borderId="48" xfId="11" applyFont="1" applyFill="1" applyBorder="1" applyAlignment="1" applyProtection="1">
      <alignment horizontal="center"/>
    </xf>
    <xf numFmtId="3" fontId="31" fillId="2" borderId="21" xfId="0" applyNumberFormat="1" applyFont="1" applyFill="1" applyBorder="1" applyAlignment="1" applyProtection="1">
      <alignment horizontal="right"/>
    </xf>
    <xf numFmtId="3" fontId="31" fillId="2" borderId="23" xfId="0" applyNumberFormat="1" applyFont="1" applyFill="1" applyBorder="1" applyAlignment="1" applyProtection="1">
      <alignment horizontal="right"/>
    </xf>
    <xf numFmtId="3" fontId="31" fillId="2" borderId="107" xfId="0" applyNumberFormat="1" applyFont="1" applyFill="1" applyBorder="1" applyAlignment="1" applyProtection="1">
      <alignment horizontal="right"/>
    </xf>
    <xf numFmtId="3" fontId="31" fillId="2" borderId="112" xfId="0" applyNumberFormat="1" applyFont="1" applyFill="1" applyBorder="1" applyAlignment="1" applyProtection="1">
      <alignment horizontal="right"/>
    </xf>
    <xf numFmtId="3" fontId="31" fillId="0" borderId="27" xfId="0" applyNumberFormat="1" applyFont="1" applyFill="1" applyBorder="1" applyAlignment="1" applyProtection="1">
      <alignment horizontal="right"/>
    </xf>
    <xf numFmtId="3" fontId="90" fillId="11" borderId="46" xfId="0" applyNumberFormat="1" applyFont="1" applyFill="1" applyBorder="1" applyAlignment="1" applyProtection="1">
      <alignment horizontal="right" vertical="center"/>
    </xf>
    <xf numFmtId="3" fontId="90" fillId="11" borderId="20" xfId="0" applyNumberFormat="1" applyFont="1" applyFill="1" applyBorder="1" applyAlignment="1" applyProtection="1">
      <alignment horizontal="right" vertical="center"/>
    </xf>
    <xf numFmtId="3" fontId="90" fillId="11" borderId="106" xfId="0" applyNumberFormat="1" applyFont="1" applyFill="1" applyBorder="1" applyAlignment="1" applyProtection="1">
      <alignment horizontal="right" vertical="center"/>
    </xf>
    <xf numFmtId="3" fontId="90" fillId="11" borderId="103" xfId="0" applyNumberFormat="1" applyFont="1" applyFill="1" applyBorder="1" applyAlignment="1" applyProtection="1">
      <alignment horizontal="right" vertical="center"/>
    </xf>
    <xf numFmtId="3" fontId="90" fillId="11" borderId="46" xfId="0" applyNumberFormat="1" applyFont="1" applyFill="1" applyBorder="1" applyAlignment="1" applyProtection="1">
      <alignment horizontal="right"/>
    </xf>
    <xf numFmtId="3" fontId="90" fillId="11" borderId="106" xfId="0" applyNumberFormat="1" applyFont="1" applyFill="1" applyBorder="1" applyAlignment="1" applyProtection="1">
      <alignment horizontal="right"/>
    </xf>
    <xf numFmtId="3" fontId="90" fillId="11" borderId="103" xfId="0" applyNumberFormat="1" applyFont="1" applyFill="1" applyBorder="1" applyAlignment="1" applyProtection="1">
      <alignment horizontal="right"/>
    </xf>
    <xf numFmtId="3" fontId="90" fillId="11" borderId="45" xfId="0" applyNumberFormat="1" applyFont="1" applyFill="1" applyBorder="1" applyAlignment="1" applyProtection="1">
      <alignment horizontal="right" wrapText="1"/>
    </xf>
    <xf numFmtId="3" fontId="90" fillId="11" borderId="116" xfId="0" applyNumberFormat="1" applyFont="1" applyFill="1" applyBorder="1" applyAlignment="1" applyProtection="1">
      <alignment horizontal="right" vertical="center"/>
    </xf>
    <xf numFmtId="3" fontId="90" fillId="11" borderId="24" xfId="0" applyNumberFormat="1" applyFont="1" applyFill="1" applyBorder="1" applyAlignment="1" applyProtection="1">
      <alignment horizontal="right" vertical="center"/>
    </xf>
    <xf numFmtId="3" fontId="90" fillId="11" borderId="108" xfId="0" applyNumberFormat="1" applyFont="1" applyFill="1" applyBorder="1" applyAlignment="1" applyProtection="1">
      <alignment horizontal="right" vertical="center"/>
    </xf>
    <xf numFmtId="3" fontId="90" fillId="11" borderId="104" xfId="0" applyNumberFormat="1" applyFont="1" applyFill="1" applyBorder="1" applyAlignment="1" applyProtection="1">
      <alignment horizontal="right" vertical="center"/>
    </xf>
    <xf numFmtId="3" fontId="90" fillId="11" borderId="116" xfId="0" applyNumberFormat="1" applyFont="1" applyFill="1" applyBorder="1" applyAlignment="1" applyProtection="1">
      <alignment horizontal="right"/>
    </xf>
    <xf numFmtId="3" fontId="90" fillId="11" borderId="108" xfId="0" applyNumberFormat="1" applyFont="1" applyFill="1" applyBorder="1" applyAlignment="1" applyProtection="1">
      <alignment horizontal="right"/>
    </xf>
    <xf numFmtId="3" fontId="90" fillId="11" borderId="104" xfId="0" applyNumberFormat="1" applyFont="1" applyFill="1" applyBorder="1" applyAlignment="1" applyProtection="1">
      <alignment horizontal="right"/>
    </xf>
    <xf numFmtId="3" fontId="90" fillId="11" borderId="26" xfId="0" applyNumberFormat="1" applyFont="1" applyFill="1" applyBorder="1" applyAlignment="1" applyProtection="1">
      <alignment horizontal="right" wrapText="1"/>
    </xf>
    <xf numFmtId="3" fontId="90" fillId="11" borderId="0" xfId="0" applyNumberFormat="1" applyFont="1" applyFill="1" applyAlignment="1" applyProtection="1">
      <alignment horizontal="right"/>
    </xf>
    <xf numFmtId="3" fontId="90" fillId="11" borderId="26" xfId="0" applyNumberFormat="1" applyFont="1" applyFill="1" applyBorder="1" applyAlignment="1" applyProtection="1">
      <alignment horizontal="right"/>
    </xf>
    <xf numFmtId="3" fontId="90" fillId="11" borderId="117" xfId="0" applyNumberFormat="1" applyFont="1" applyFill="1" applyBorder="1" applyAlignment="1" applyProtection="1">
      <alignment horizontal="right" vertical="center"/>
    </xf>
    <xf numFmtId="3" fontId="90" fillId="11" borderId="32" xfId="0" applyNumberFormat="1" applyFont="1" applyFill="1" applyBorder="1" applyAlignment="1" applyProtection="1">
      <alignment horizontal="right" vertical="center"/>
    </xf>
    <xf numFmtId="3" fontId="90" fillId="11" borderId="110" xfId="0" applyNumberFormat="1" applyFont="1" applyFill="1" applyBorder="1" applyAlignment="1" applyProtection="1">
      <alignment horizontal="right" vertical="center"/>
    </xf>
    <xf numFmtId="3" fontId="90" fillId="11" borderId="114" xfId="0" applyNumberFormat="1" applyFont="1" applyFill="1" applyBorder="1" applyAlignment="1" applyProtection="1">
      <alignment horizontal="right" vertical="center"/>
    </xf>
    <xf numFmtId="3" fontId="90" fillId="11" borderId="117" xfId="0" applyNumberFormat="1" applyFont="1" applyFill="1" applyBorder="1" applyAlignment="1" applyProtection="1">
      <alignment horizontal="right"/>
    </xf>
    <xf numFmtId="3" fontId="90" fillId="11" borderId="110" xfId="0" applyNumberFormat="1" applyFont="1" applyFill="1" applyBorder="1" applyAlignment="1" applyProtection="1">
      <alignment horizontal="right"/>
    </xf>
    <xf numFmtId="3" fontId="90" fillId="11" borderId="114" xfId="0" applyNumberFormat="1" applyFont="1" applyFill="1" applyBorder="1" applyAlignment="1" applyProtection="1">
      <alignment horizontal="right"/>
    </xf>
    <xf numFmtId="3" fontId="90" fillId="11" borderId="111" xfId="0" applyNumberFormat="1" applyFont="1" applyFill="1" applyBorder="1" applyAlignment="1" applyProtection="1">
      <alignment horizontal="right" wrapText="1"/>
    </xf>
    <xf numFmtId="3" fontId="91" fillId="11" borderId="21" xfId="0" applyNumberFormat="1" applyFont="1" applyFill="1" applyBorder="1" applyAlignment="1" applyProtection="1">
      <alignment horizontal="right"/>
    </xf>
    <xf numFmtId="3" fontId="91" fillId="11" borderId="23" xfId="0" applyNumberFormat="1" applyFont="1" applyFill="1" applyBorder="1" applyAlignment="1" applyProtection="1">
      <alignment horizontal="right"/>
    </xf>
    <xf numFmtId="3" fontId="91" fillId="11" borderId="107" xfId="0" applyNumberFormat="1" applyFont="1" applyFill="1" applyBorder="1" applyAlignment="1" applyProtection="1">
      <alignment horizontal="right"/>
    </xf>
    <xf numFmtId="3" fontId="91" fillId="11" borderId="112" xfId="0" applyNumberFormat="1" applyFont="1" applyFill="1" applyBorder="1" applyAlignment="1" applyProtection="1">
      <alignment horizontal="right"/>
    </xf>
    <xf numFmtId="3" fontId="91" fillId="11" borderId="27" xfId="0" applyNumberFormat="1" applyFont="1" applyFill="1" applyBorder="1" applyAlignment="1" applyProtection="1">
      <alignment horizontal="right"/>
    </xf>
    <xf numFmtId="3" fontId="20" fillId="0" borderId="0" xfId="0" applyNumberFormat="1" applyFont="1" applyAlignment="1" applyProtection="1">
      <alignment horizontal="center" vertical="center" wrapText="1"/>
    </xf>
    <xf numFmtId="0" fontId="13" fillId="2" borderId="0" xfId="12" applyFont="1" applyFill="1" applyAlignment="1" applyProtection="1">
      <alignment vertical="top"/>
    </xf>
    <xf numFmtId="0" fontId="72" fillId="8" borderId="0" xfId="12" applyFont="1" applyFill="1" applyAlignment="1" applyProtection="1">
      <alignment horizontal="left"/>
    </xf>
    <xf numFmtId="0" fontId="20" fillId="8" borderId="0" xfId="0" applyFont="1" applyFill="1" applyProtection="1"/>
    <xf numFmtId="3" fontId="20" fillId="2" borderId="0" xfId="0" applyNumberFormat="1" applyFont="1" applyFill="1" applyAlignment="1" applyProtection="1">
      <alignment vertical="top"/>
    </xf>
    <xf numFmtId="0" fontId="13" fillId="2" borderId="0" xfId="12" applyFont="1" applyFill="1" applyAlignment="1" applyProtection="1">
      <alignment vertical="center"/>
    </xf>
    <xf numFmtId="0" fontId="23" fillId="2" borderId="0" xfId="11" quotePrefix="1" applyFont="1" applyFill="1" applyProtection="1"/>
    <xf numFmtId="0" fontId="20" fillId="2" borderId="0" xfId="12" applyFont="1" applyFill="1" applyAlignment="1" applyProtection="1">
      <alignment vertical="center"/>
    </xf>
    <xf numFmtId="0" fontId="13" fillId="2" borderId="0" xfId="11" quotePrefix="1" applyFont="1" applyFill="1" applyProtection="1"/>
    <xf numFmtId="0" fontId="13" fillId="2" borderId="0" xfId="12" quotePrefix="1" applyFont="1" applyFill="1" applyAlignment="1" applyProtection="1">
      <alignment vertical="center"/>
    </xf>
    <xf numFmtId="0" fontId="13" fillId="2" borderId="0" xfId="12" applyFont="1" applyFill="1" applyAlignment="1" applyProtection="1">
      <alignment horizontal="left" vertical="center"/>
    </xf>
    <xf numFmtId="3" fontId="20" fillId="2" borderId="0" xfId="0" applyNumberFormat="1" applyFont="1" applyFill="1" applyAlignment="1" applyProtection="1">
      <alignment horizontal="center" vertical="center"/>
    </xf>
    <xf numFmtId="0" fontId="3" fillId="2" borderId="0" xfId="0" applyFont="1" applyFill="1" applyProtection="1"/>
    <xf numFmtId="0" fontId="20" fillId="2" borderId="0" xfId="0" applyFont="1" applyFill="1" applyAlignment="1" applyProtection="1">
      <alignment vertical="center"/>
    </xf>
    <xf numFmtId="3" fontId="20" fillId="2" borderId="0" xfId="7" applyNumberFormat="1" applyFont="1" applyFill="1" applyAlignment="1" applyProtection="1">
      <alignment horizontal="left" vertical="center"/>
    </xf>
    <xf numFmtId="3" fontId="20" fillId="0" borderId="0" xfId="7" applyNumberFormat="1" applyFont="1" applyAlignment="1" applyProtection="1">
      <alignment horizontal="left" vertical="center"/>
    </xf>
    <xf numFmtId="3" fontId="9" fillId="2" borderId="0" xfId="7" applyNumberFormat="1" applyFont="1" applyFill="1" applyAlignment="1" applyProtection="1">
      <alignment vertical="center"/>
    </xf>
    <xf numFmtId="3" fontId="20" fillId="2" borderId="0" xfId="0" applyNumberFormat="1" applyFont="1" applyFill="1" applyAlignment="1" applyProtection="1">
      <alignment horizontal="left" vertical="top"/>
    </xf>
    <xf numFmtId="3" fontId="20" fillId="2" borderId="0" xfId="0" applyNumberFormat="1" applyFont="1" applyFill="1" applyAlignment="1" applyProtection="1">
      <alignment horizontal="center" vertical="center" wrapText="1"/>
    </xf>
    <xf numFmtId="3" fontId="20" fillId="2" borderId="0" xfId="0" applyNumberFormat="1" applyFont="1" applyFill="1" applyProtection="1"/>
    <xf numFmtId="0" fontId="19" fillId="2" borderId="0" xfId="13" applyFont="1" applyFill="1" applyProtection="1"/>
    <xf numFmtId="0" fontId="12" fillId="10" borderId="0" xfId="0" applyFont="1" applyFill="1" applyAlignment="1" applyProtection="1">
      <alignment horizontal="left" vertical="center" indent="13"/>
    </xf>
    <xf numFmtId="0" fontId="14" fillId="10" borderId="0" xfId="0" applyFont="1" applyFill="1" applyAlignment="1" applyProtection="1">
      <alignment horizontal="center" vertical="center"/>
    </xf>
    <xf numFmtId="0" fontId="0" fillId="10" borderId="0" xfId="0" applyFill="1" applyProtection="1"/>
    <xf numFmtId="0" fontId="29" fillId="10" borderId="0" xfId="0" applyFont="1" applyFill="1" applyProtection="1"/>
    <xf numFmtId="0" fontId="75" fillId="2" borderId="0" xfId="14" applyFont="1" applyFill="1" applyProtection="1"/>
    <xf numFmtId="0" fontId="19" fillId="2" borderId="0" xfId="14" applyFont="1" applyFill="1" applyProtection="1"/>
    <xf numFmtId="0" fontId="9" fillId="2" borderId="5" xfId="14" applyFont="1" applyFill="1" applyBorder="1" applyAlignment="1" applyProtection="1">
      <alignment horizontal="center"/>
    </xf>
    <xf numFmtId="0" fontId="75" fillId="6" borderId="112" xfId="14" applyFont="1" applyFill="1" applyBorder="1" applyAlignment="1" applyProtection="1">
      <alignment vertical="top" wrapText="1"/>
    </xf>
    <xf numFmtId="0" fontId="18" fillId="6" borderId="119" xfId="14" applyFont="1" applyFill="1" applyBorder="1" applyAlignment="1" applyProtection="1">
      <alignment horizontal="center" vertical="center" wrapText="1"/>
    </xf>
    <xf numFmtId="0" fontId="18" fillId="6" borderId="25" xfId="14" applyFont="1" applyFill="1" applyBorder="1" applyAlignment="1" applyProtection="1">
      <alignment horizontal="center" vertical="center" wrapText="1"/>
    </xf>
    <xf numFmtId="0" fontId="18" fillId="6" borderId="112" xfId="14" applyFont="1" applyFill="1" applyBorder="1" applyAlignment="1" applyProtection="1">
      <alignment horizontal="center" vertical="center" wrapText="1"/>
    </xf>
    <xf numFmtId="0" fontId="18" fillId="6" borderId="20" xfId="14" applyFont="1" applyFill="1" applyBorder="1" applyAlignment="1" applyProtection="1">
      <alignment horizontal="left" vertical="center" wrapText="1"/>
    </xf>
    <xf numFmtId="3" fontId="28" fillId="0" borderId="121" xfId="10" applyNumberFormat="1" applyFont="1" applyFill="1" applyBorder="1" applyAlignment="1" applyProtection="1">
      <alignment horizontal="right" vertical="center" wrapText="1"/>
    </xf>
    <xf numFmtId="3" fontId="28" fillId="0" borderId="122" xfId="10" applyNumberFormat="1" applyFont="1" applyFill="1" applyBorder="1" applyAlignment="1" applyProtection="1">
      <alignment horizontal="right" vertical="center" wrapText="1"/>
    </xf>
    <xf numFmtId="3" fontId="28" fillId="0" borderId="104" xfId="10" applyNumberFormat="1" applyFont="1" applyFill="1" applyBorder="1" applyAlignment="1" applyProtection="1">
      <alignment horizontal="right" vertical="center" wrapText="1"/>
    </xf>
    <xf numFmtId="3" fontId="28" fillId="0" borderId="39" xfId="10" applyNumberFormat="1" applyFont="1" applyFill="1" applyBorder="1" applyAlignment="1" applyProtection="1">
      <alignment horizontal="right" vertical="center" wrapText="1"/>
    </xf>
    <xf numFmtId="3" fontId="28" fillId="0" borderId="123" xfId="10" applyNumberFormat="1" applyFont="1" applyFill="1" applyBorder="1" applyAlignment="1" applyProtection="1">
      <alignment horizontal="right" vertical="center" wrapText="1"/>
    </xf>
    <xf numFmtId="3" fontId="28" fillId="0" borderId="24" xfId="10" applyNumberFormat="1" applyFont="1" applyFill="1" applyBorder="1" applyAlignment="1" applyProtection="1">
      <alignment horizontal="right" vertical="center" wrapText="1"/>
    </xf>
    <xf numFmtId="0" fontId="18" fillId="6" borderId="24" xfId="14" applyFont="1" applyFill="1" applyBorder="1" applyAlignment="1" applyProtection="1">
      <alignment horizontal="left" vertical="center" wrapText="1"/>
    </xf>
    <xf numFmtId="0" fontId="19" fillId="6" borderId="24" xfId="14" applyFont="1" applyFill="1" applyBorder="1" applyAlignment="1" applyProtection="1">
      <alignment horizontal="left" vertical="center" wrapText="1" indent="1"/>
    </xf>
    <xf numFmtId="3" fontId="29" fillId="0" borderId="121" xfId="10" applyNumberFormat="1" applyFont="1" applyFill="1" applyBorder="1" applyAlignment="1" applyProtection="1">
      <alignment horizontal="right" vertical="center" wrapText="1"/>
    </xf>
    <xf numFmtId="3" fontId="29" fillId="0" borderId="122" xfId="10" applyNumberFormat="1" applyFont="1" applyFill="1" applyBorder="1" applyAlignment="1" applyProtection="1">
      <alignment horizontal="right" vertical="center" wrapText="1"/>
    </xf>
    <xf numFmtId="3" fontId="29" fillId="0" borderId="108" xfId="10" applyNumberFormat="1" applyFont="1" applyFill="1" applyBorder="1" applyAlignment="1" applyProtection="1">
      <alignment horizontal="right" vertical="center" wrapText="1"/>
    </xf>
    <xf numFmtId="3" fontId="29" fillId="0" borderId="26" xfId="10" applyNumberFormat="1" applyFont="1" applyFill="1" applyBorder="1" applyAlignment="1" applyProtection="1">
      <alignment horizontal="right" vertical="center" wrapText="1"/>
    </xf>
    <xf numFmtId="3" fontId="29" fillId="0" borderId="123" xfId="10" applyNumberFormat="1" applyFont="1" applyFill="1" applyBorder="1" applyAlignment="1" applyProtection="1">
      <alignment horizontal="right" vertical="center" wrapText="1"/>
    </xf>
    <xf numFmtId="3" fontId="29" fillId="0" borderId="24" xfId="10" applyNumberFormat="1" applyFont="1" applyFill="1" applyBorder="1" applyAlignment="1" applyProtection="1">
      <alignment horizontal="right" vertical="center" wrapText="1"/>
    </xf>
    <xf numFmtId="3" fontId="29" fillId="0" borderId="104" xfId="10" applyNumberFormat="1" applyFont="1" applyFill="1" applyBorder="1" applyAlignment="1" applyProtection="1">
      <alignment horizontal="right" vertical="center" wrapText="1"/>
    </xf>
    <xf numFmtId="3" fontId="29" fillId="0" borderId="39" xfId="10" applyNumberFormat="1" applyFont="1" applyFill="1" applyBorder="1" applyAlignment="1" applyProtection="1">
      <alignment horizontal="right" vertical="center" wrapText="1"/>
    </xf>
    <xf numFmtId="3" fontId="29" fillId="0" borderId="0" xfId="10" applyNumberFormat="1" applyFont="1" applyFill="1" applyAlignment="1" applyProtection="1">
      <alignment horizontal="right" vertical="center" wrapText="1"/>
    </xf>
    <xf numFmtId="0" fontId="18" fillId="6" borderId="6" xfId="14" applyFont="1" applyFill="1" applyBorder="1" applyAlignment="1" applyProtection="1">
      <alignment horizontal="left" vertical="center" wrapText="1"/>
    </xf>
    <xf numFmtId="3" fontId="28" fillId="0" borderId="101" xfId="10" applyNumberFormat="1" applyFont="1" applyFill="1" applyBorder="1" applyAlignment="1" applyProtection="1">
      <alignment horizontal="right" vertical="center" wrapText="1"/>
    </xf>
    <xf numFmtId="3" fontId="28" fillId="0" borderId="124" xfId="10" applyNumberFormat="1" applyFont="1" applyFill="1" applyBorder="1" applyAlignment="1" applyProtection="1">
      <alignment horizontal="right" vertical="center" wrapText="1"/>
    </xf>
    <xf numFmtId="3" fontId="28" fillId="0" borderId="112" xfId="10" applyNumberFormat="1" applyFont="1" applyFill="1" applyBorder="1" applyAlignment="1" applyProtection="1">
      <alignment horizontal="right" vertical="center" wrapText="1"/>
    </xf>
    <xf numFmtId="3" fontId="28" fillId="0" borderId="22" xfId="10" applyNumberFormat="1" applyFont="1" applyFill="1" applyBorder="1" applyAlignment="1" applyProtection="1">
      <alignment horizontal="right" vertical="center" wrapText="1"/>
    </xf>
    <xf numFmtId="3" fontId="28" fillId="0" borderId="5" xfId="10" applyNumberFormat="1" applyFont="1" applyFill="1" applyBorder="1" applyAlignment="1" applyProtection="1">
      <alignment horizontal="right" vertical="center" wrapText="1"/>
    </xf>
    <xf numFmtId="3" fontId="28" fillId="0" borderId="23" xfId="10" applyNumberFormat="1" applyFont="1" applyFill="1" applyBorder="1" applyAlignment="1" applyProtection="1">
      <alignment horizontal="right" vertical="center" wrapText="1"/>
    </xf>
    <xf numFmtId="0" fontId="18" fillId="6" borderId="23" xfId="14" applyFont="1" applyFill="1" applyBorder="1" applyAlignment="1" applyProtection="1">
      <alignment horizontal="left" vertical="center" wrapText="1"/>
    </xf>
    <xf numFmtId="3" fontId="28" fillId="7" borderId="124" xfId="10" applyNumberFormat="1" applyFont="1" applyFill="1" applyBorder="1" applyAlignment="1" applyProtection="1">
      <alignment horizontal="right" vertical="center" wrapText="1"/>
    </xf>
    <xf numFmtId="3" fontId="28" fillId="0" borderId="125" xfId="10" applyNumberFormat="1" applyFont="1" applyFill="1" applyBorder="1" applyAlignment="1" applyProtection="1">
      <alignment horizontal="right" vertical="center" wrapText="1"/>
    </xf>
    <xf numFmtId="3" fontId="28" fillId="0" borderId="27" xfId="10" applyNumberFormat="1" applyFont="1" applyFill="1" applyBorder="1" applyAlignment="1" applyProtection="1">
      <alignment horizontal="right" vertical="center" wrapText="1"/>
    </xf>
    <xf numFmtId="3" fontId="28" fillId="0" borderId="126" xfId="10" applyNumberFormat="1" applyFont="1" applyFill="1" applyBorder="1" applyAlignment="1" applyProtection="1">
      <alignment horizontal="right" vertical="center" wrapText="1"/>
    </xf>
    <xf numFmtId="0" fontId="9" fillId="2" borderId="0" xfId="14" applyFont="1" applyFill="1" applyAlignment="1" applyProtection="1">
      <alignment horizontal="left" vertical="center"/>
    </xf>
    <xf numFmtId="0" fontId="76" fillId="2" borderId="0" xfId="14" quotePrefix="1" applyFont="1" applyFill="1" applyAlignment="1" applyProtection="1">
      <alignment horizontal="center" vertical="center" wrapText="1"/>
    </xf>
    <xf numFmtId="0" fontId="76" fillId="2" borderId="0" xfId="14" applyFont="1" applyFill="1" applyAlignment="1" applyProtection="1">
      <alignment horizontal="center" vertical="center" wrapText="1"/>
    </xf>
    <xf numFmtId="0" fontId="9" fillId="0" borderId="0" xfId="14" applyFont="1" applyAlignment="1" applyProtection="1">
      <alignment horizontal="left" vertical="center"/>
    </xf>
    <xf numFmtId="0" fontId="76" fillId="0" borderId="0" xfId="14" quotePrefix="1" applyFont="1" applyAlignment="1" applyProtection="1">
      <alignment horizontal="center" vertical="center" wrapText="1"/>
    </xf>
    <xf numFmtId="0" fontId="76" fillId="0" borderId="0" xfId="14" applyFont="1" applyAlignment="1" applyProtection="1">
      <alignment horizontal="center" vertical="center" wrapText="1"/>
    </xf>
    <xf numFmtId="0" fontId="0" fillId="2" borderId="0" xfId="14" applyFont="1" applyFill="1" applyAlignment="1" applyProtection="1">
      <alignment horizontal="left" vertical="center" wrapText="1"/>
    </xf>
    <xf numFmtId="0" fontId="9" fillId="0" borderId="0" xfId="0" applyFont="1" applyAlignment="1" applyProtection="1">
      <alignment vertical="top"/>
    </xf>
    <xf numFmtId="0" fontId="12" fillId="0" borderId="0" xfId="0" applyFont="1" applyAlignment="1" applyProtection="1">
      <alignment horizontal="left" vertical="center" indent="13"/>
    </xf>
    <xf numFmtId="0" fontId="29" fillId="0" borderId="0" xfId="0" applyFont="1" applyProtection="1"/>
    <xf numFmtId="0" fontId="75" fillId="2" borderId="0" xfId="10" applyFont="1" applyFill="1" applyProtection="1"/>
    <xf numFmtId="0" fontId="19" fillId="2" borderId="0" xfId="10" applyFont="1" applyFill="1" applyProtection="1"/>
    <xf numFmtId="0" fontId="75" fillId="6" borderId="47" xfId="10" applyFont="1" applyFill="1" applyBorder="1" applyAlignment="1" applyProtection="1">
      <alignment vertical="top" wrapText="1"/>
    </xf>
    <xf numFmtId="0" fontId="18" fillId="3" borderId="0" xfId="10" applyFont="1" applyFill="1" applyAlignment="1" applyProtection="1">
      <alignment horizontal="center" vertical="center" wrapText="1"/>
    </xf>
    <xf numFmtId="0" fontId="18" fillId="6" borderId="47" xfId="10" applyFont="1" applyFill="1" applyBorder="1" applyAlignment="1" applyProtection="1">
      <alignment vertical="top" wrapText="1"/>
    </xf>
    <xf numFmtId="0" fontId="9" fillId="2" borderId="27" xfId="10" applyFont="1" applyFill="1" applyBorder="1" applyAlignment="1" applyProtection="1">
      <alignment horizontal="center"/>
    </xf>
    <xf numFmtId="0" fontId="18" fillId="6" borderId="48" xfId="10" applyFont="1" applyFill="1" applyBorder="1" applyAlignment="1" applyProtection="1">
      <alignment horizontal="center" vertical="top" wrapText="1"/>
    </xf>
    <xf numFmtId="0" fontId="18" fillId="3" borderId="5" xfId="10" applyFont="1" applyFill="1" applyBorder="1" applyAlignment="1" applyProtection="1">
      <alignment horizontal="center" vertical="center" wrapText="1"/>
    </xf>
    <xf numFmtId="0" fontId="18" fillId="6" borderId="20" xfId="10" applyFont="1" applyFill="1" applyBorder="1" applyAlignment="1" applyProtection="1">
      <alignment horizontal="left" vertical="center" wrapText="1"/>
    </xf>
    <xf numFmtId="3" fontId="28" fillId="0" borderId="44" xfId="10" applyNumberFormat="1" applyFont="1" applyFill="1" applyBorder="1" applyAlignment="1" applyProtection="1">
      <alignment horizontal="right" vertical="center" wrapText="1"/>
    </xf>
    <xf numFmtId="3" fontId="28" fillId="0" borderId="29" xfId="10" applyNumberFormat="1" applyFont="1" applyFill="1" applyBorder="1" applyAlignment="1" applyProtection="1">
      <alignment horizontal="right" vertical="center" wrapText="1"/>
    </xf>
    <xf numFmtId="3" fontId="28" fillId="0" borderId="4" xfId="10" applyNumberFormat="1" applyFont="1" applyFill="1" applyBorder="1" applyAlignment="1" applyProtection="1">
      <alignment horizontal="right" vertical="center" wrapText="1"/>
    </xf>
    <xf numFmtId="0" fontId="18" fillId="6" borderId="24" xfId="10" applyFont="1" applyFill="1" applyBorder="1" applyAlignment="1" applyProtection="1">
      <alignment horizontal="left" vertical="center" wrapText="1"/>
    </xf>
    <xf numFmtId="3" fontId="28" fillId="0" borderId="47" xfId="10" applyNumberFormat="1" applyFont="1" applyFill="1" applyBorder="1" applyAlignment="1" applyProtection="1">
      <alignment horizontal="right" vertical="center" wrapText="1"/>
    </xf>
    <xf numFmtId="3" fontId="28" fillId="0" borderId="0" xfId="10" applyNumberFormat="1" applyFont="1" applyFill="1" applyAlignment="1" applyProtection="1">
      <alignment horizontal="right" vertical="center" wrapText="1"/>
    </xf>
    <xf numFmtId="0" fontId="19" fillId="6" borderId="24" xfId="10" applyFont="1" applyFill="1" applyBorder="1" applyAlignment="1" applyProtection="1">
      <alignment horizontal="left" vertical="center" wrapText="1" indent="1"/>
    </xf>
    <xf numFmtId="3" fontId="29" fillId="0" borderId="47" xfId="10" applyNumberFormat="1" applyFont="1" applyFill="1" applyBorder="1" applyAlignment="1" applyProtection="1">
      <alignment horizontal="right" vertical="center" wrapText="1"/>
    </xf>
    <xf numFmtId="3" fontId="29" fillId="8" borderId="39" xfId="10" applyNumberFormat="1" applyFont="1" applyFill="1" applyBorder="1" applyAlignment="1" applyProtection="1">
      <alignment horizontal="right" vertical="center" wrapText="1"/>
    </xf>
    <xf numFmtId="0" fontId="19" fillId="6" borderId="23" xfId="10" applyFont="1" applyFill="1" applyBorder="1" applyAlignment="1" applyProtection="1">
      <alignment horizontal="left" vertical="center" wrapText="1" indent="1"/>
    </xf>
    <xf numFmtId="3" fontId="29" fillId="0" borderId="48" xfId="10" applyNumberFormat="1" applyFont="1" applyFill="1" applyBorder="1" applyAlignment="1" applyProtection="1">
      <alignment horizontal="right" vertical="center" wrapText="1"/>
    </xf>
    <xf numFmtId="3" fontId="29" fillId="0" borderId="22" xfId="10" applyNumberFormat="1" applyFont="1" applyFill="1" applyBorder="1" applyAlignment="1" applyProtection="1">
      <alignment horizontal="right" vertical="center" wrapText="1"/>
    </xf>
    <xf numFmtId="3" fontId="29" fillId="0" borderId="5" xfId="10" applyNumberFormat="1" applyFont="1" applyFill="1" applyBorder="1" applyAlignment="1" applyProtection="1">
      <alignment horizontal="right" vertical="center" wrapText="1"/>
    </xf>
    <xf numFmtId="0" fontId="18" fillId="6" borderId="6" xfId="10" applyFont="1" applyFill="1" applyBorder="1" applyAlignment="1" applyProtection="1">
      <alignment horizontal="left" vertical="center" wrapText="1"/>
    </xf>
    <xf numFmtId="3" fontId="28" fillId="0" borderId="42" xfId="10" applyNumberFormat="1" applyFont="1" applyFill="1" applyBorder="1" applyAlignment="1" applyProtection="1">
      <alignment horizontal="right" vertical="center" wrapText="1"/>
    </xf>
    <xf numFmtId="3" fontId="28" fillId="0" borderId="17" xfId="10" applyNumberFormat="1" applyFont="1" applyFill="1" applyBorder="1" applyAlignment="1" applyProtection="1">
      <alignment horizontal="right" vertical="center" wrapText="1"/>
    </xf>
    <xf numFmtId="3" fontId="28" fillId="0" borderId="43" xfId="10" applyNumberFormat="1" applyFont="1" applyFill="1" applyBorder="1" applyAlignment="1" applyProtection="1">
      <alignment horizontal="right" vertical="center" wrapText="1"/>
    </xf>
    <xf numFmtId="3" fontId="28" fillId="8" borderId="6" xfId="10" applyNumberFormat="1" applyFont="1" applyFill="1" applyBorder="1" applyAlignment="1" applyProtection="1">
      <alignment horizontal="right" vertical="center" wrapText="1"/>
    </xf>
    <xf numFmtId="0" fontId="18" fillId="6" borderId="23" xfId="10" applyFont="1" applyFill="1" applyBorder="1" applyAlignment="1" applyProtection="1">
      <alignment horizontal="left" vertical="center" wrapText="1"/>
    </xf>
    <xf numFmtId="3" fontId="28" fillId="0" borderId="6" xfId="10" applyNumberFormat="1" applyFont="1" applyFill="1" applyBorder="1" applyAlignment="1" applyProtection="1">
      <alignment horizontal="right" vertical="center" wrapText="1"/>
    </xf>
    <xf numFmtId="0" fontId="18" fillId="3" borderId="44" xfId="10" applyFont="1" applyFill="1" applyBorder="1" applyAlignment="1" applyProtection="1">
      <alignment vertical="center" wrapText="1"/>
    </xf>
    <xf numFmtId="0" fontId="0" fillId="3" borderId="4" xfId="0" applyFill="1" applyBorder="1" applyAlignment="1" applyProtection="1">
      <alignment horizontal="right" vertical="center" wrapText="1"/>
    </xf>
    <xf numFmtId="0" fontId="0" fillId="3" borderId="45" xfId="0" applyFill="1" applyBorder="1" applyAlignment="1" applyProtection="1">
      <alignment horizontal="right" vertical="center" wrapText="1"/>
    </xf>
    <xf numFmtId="0" fontId="19" fillId="6" borderId="42" xfId="10" applyFont="1" applyFill="1" applyBorder="1" applyAlignment="1" applyProtection="1">
      <alignment vertical="center" wrapText="1"/>
    </xf>
    <xf numFmtId="3" fontId="29" fillId="0" borderId="6" xfId="10" applyNumberFormat="1" applyFont="1" applyFill="1" applyBorder="1" applyAlignment="1" applyProtection="1">
      <alignment horizontal="right" vertical="center" wrapText="1"/>
    </xf>
    <xf numFmtId="3" fontId="28" fillId="8" borderId="48" xfId="10" applyNumberFormat="1" applyFont="1" applyFill="1" applyBorder="1" applyAlignment="1" applyProtection="1">
      <alignment horizontal="right" vertical="center" wrapText="1"/>
    </xf>
    <xf numFmtId="3" fontId="28" fillId="8" borderId="5" xfId="10" applyNumberFormat="1" applyFont="1" applyFill="1" applyBorder="1" applyAlignment="1" applyProtection="1">
      <alignment horizontal="right" vertical="center" wrapText="1"/>
    </xf>
    <xf numFmtId="3" fontId="78" fillId="8" borderId="27" xfId="10" applyNumberFormat="1" applyFont="1" applyFill="1" applyBorder="1" applyAlignment="1" applyProtection="1">
      <alignment horizontal="right" vertical="center" wrapText="1"/>
    </xf>
    <xf numFmtId="3" fontId="28" fillId="8" borderId="42" xfId="10" applyNumberFormat="1" applyFont="1" applyFill="1" applyBorder="1" applyAlignment="1" applyProtection="1">
      <alignment horizontal="right" vertical="center" wrapText="1"/>
    </xf>
    <xf numFmtId="3" fontId="28" fillId="8" borderId="43" xfId="10" applyNumberFormat="1" applyFont="1" applyFill="1" applyBorder="1" applyAlignment="1" applyProtection="1">
      <alignment horizontal="right" vertical="center" wrapText="1"/>
    </xf>
    <xf numFmtId="3" fontId="78" fillId="8" borderId="7" xfId="10" applyNumberFormat="1" applyFont="1" applyFill="1" applyBorder="1" applyAlignment="1" applyProtection="1">
      <alignment horizontal="right" vertical="center" wrapText="1"/>
    </xf>
    <xf numFmtId="0" fontId="9" fillId="2" borderId="0" xfId="10" applyFont="1" applyFill="1" applyAlignment="1" applyProtection="1">
      <alignment horizontal="left" vertical="center"/>
    </xf>
    <xf numFmtId="0" fontId="50" fillId="2" borderId="0" xfId="0" applyFont="1" applyFill="1" applyProtection="1"/>
    <xf numFmtId="0" fontId="79" fillId="2" borderId="0" xfId="0" applyFont="1" applyFill="1" applyProtection="1"/>
    <xf numFmtId="0" fontId="50" fillId="3" borderId="116" xfId="0" applyFont="1" applyFill="1" applyBorder="1" applyAlignment="1" applyProtection="1">
      <alignment horizontal="left" vertical="top" wrapText="1"/>
    </xf>
    <xf numFmtId="0" fontId="50" fillId="3" borderId="77" xfId="0" applyFont="1" applyFill="1" applyBorder="1" applyAlignment="1" applyProtection="1">
      <alignment horizontal="left" vertical="top" wrapText="1" indent="1"/>
    </xf>
    <xf numFmtId="0" fontId="50" fillId="3" borderId="30" xfId="0" applyFont="1" applyFill="1" applyBorder="1" applyAlignment="1" applyProtection="1">
      <alignment horizontal="left" vertical="top" wrapText="1"/>
    </xf>
    <xf numFmtId="0" fontId="9" fillId="2" borderId="0" xfId="0" applyFont="1" applyFill="1" applyAlignment="1" applyProtection="1">
      <alignment horizontal="center" vertical="center"/>
    </xf>
    <xf numFmtId="0" fontId="50" fillId="3" borderId="117" xfId="0" applyFont="1" applyFill="1" applyBorder="1" applyAlignment="1" applyProtection="1">
      <alignment horizontal="left" vertical="top" wrapText="1"/>
    </xf>
    <xf numFmtId="0" fontId="50" fillId="3" borderId="110" xfId="0" applyFont="1" applyFill="1" applyBorder="1" applyAlignment="1" applyProtection="1">
      <alignment horizontal="left" vertical="top" wrapText="1"/>
    </xf>
    <xf numFmtId="0" fontId="9" fillId="2" borderId="0" xfId="0" applyFont="1" applyFill="1" applyAlignment="1" applyProtection="1">
      <alignment horizontal="left" indent="1"/>
    </xf>
    <xf numFmtId="0" fontId="50" fillId="3" borderId="127" xfId="0" applyFont="1" applyFill="1" applyBorder="1" applyAlignment="1" applyProtection="1">
      <alignment horizontal="left" vertical="center" wrapText="1"/>
    </xf>
    <xf numFmtId="3" fontId="69" fillId="0" borderId="79" xfId="0" applyNumberFormat="1" applyFont="1" applyFill="1" applyBorder="1" applyAlignment="1" applyProtection="1">
      <alignment horizontal="center" vertical="center" wrapText="1"/>
    </xf>
    <xf numFmtId="3" fontId="69" fillId="0" borderId="80" xfId="0" applyNumberFormat="1" applyFont="1" applyFill="1" applyBorder="1" applyAlignment="1" applyProtection="1">
      <alignment horizontal="center" vertical="center" wrapText="1"/>
    </xf>
    <xf numFmtId="3" fontId="20" fillId="0" borderId="80" xfId="0" applyNumberFormat="1" applyFont="1" applyFill="1" applyBorder="1" applyAlignment="1" applyProtection="1">
      <alignment horizontal="center" vertical="center" wrapText="1"/>
    </xf>
    <xf numFmtId="3" fontId="69" fillId="0" borderId="81" xfId="0" applyNumberFormat="1" applyFont="1" applyFill="1" applyBorder="1" applyAlignment="1" applyProtection="1">
      <alignment horizontal="center" vertical="center" wrapText="1"/>
    </xf>
    <xf numFmtId="3" fontId="69" fillId="0" borderId="85" xfId="0" applyNumberFormat="1" applyFont="1" applyFill="1" applyBorder="1" applyAlignment="1" applyProtection="1">
      <alignment horizontal="center" vertical="center" wrapText="1"/>
    </xf>
    <xf numFmtId="3" fontId="69" fillId="0" borderId="88" xfId="0" applyNumberFormat="1" applyFont="1" applyFill="1" applyBorder="1" applyAlignment="1" applyProtection="1">
      <alignment horizontal="center" vertical="center" wrapText="1"/>
    </xf>
    <xf numFmtId="3" fontId="69" fillId="0" borderId="89" xfId="0" applyNumberFormat="1" applyFont="1" applyFill="1" applyBorder="1" applyAlignment="1" applyProtection="1">
      <alignment horizontal="center" vertical="center" wrapText="1"/>
    </xf>
    <xf numFmtId="3" fontId="20" fillId="0" borderId="89" xfId="0" applyNumberFormat="1" applyFont="1" applyFill="1" applyBorder="1" applyAlignment="1" applyProtection="1">
      <alignment horizontal="center" vertical="center" wrapText="1"/>
    </xf>
    <xf numFmtId="3" fontId="69" fillId="0" borderId="90" xfId="0" applyNumberFormat="1" applyFont="1" applyFill="1" applyBorder="1" applyAlignment="1" applyProtection="1">
      <alignment horizontal="center" vertical="center" wrapText="1"/>
    </xf>
    <xf numFmtId="3" fontId="69" fillId="0" borderId="92" xfId="0" applyNumberFormat="1" applyFont="1" applyFill="1" applyBorder="1" applyAlignment="1" applyProtection="1">
      <alignment horizontal="center" vertical="center" wrapText="1"/>
    </xf>
    <xf numFmtId="3" fontId="69" fillId="0" borderId="95" xfId="0" applyNumberFormat="1" applyFont="1" applyFill="1" applyBorder="1" applyAlignment="1" applyProtection="1">
      <alignment horizontal="center" vertical="center" wrapText="1"/>
    </xf>
    <xf numFmtId="3" fontId="69" fillId="0" borderId="96" xfId="0" applyNumberFormat="1" applyFont="1" applyFill="1" applyBorder="1" applyAlignment="1" applyProtection="1">
      <alignment horizontal="center" vertical="center" wrapText="1"/>
    </xf>
    <xf numFmtId="3" fontId="20" fillId="0" borderId="96" xfId="0" applyNumberFormat="1" applyFont="1" applyFill="1" applyBorder="1" applyAlignment="1" applyProtection="1">
      <alignment horizontal="center" vertical="center" wrapText="1"/>
    </xf>
    <xf numFmtId="3" fontId="69" fillId="0" borderId="97" xfId="0" applyNumberFormat="1" applyFont="1" applyFill="1" applyBorder="1" applyAlignment="1" applyProtection="1">
      <alignment horizontal="center" vertical="center" wrapText="1"/>
    </xf>
    <xf numFmtId="3" fontId="69" fillId="0" borderId="99" xfId="0" applyNumberFormat="1" applyFont="1" applyFill="1" applyBorder="1" applyAlignment="1" applyProtection="1">
      <alignment horizontal="center" vertical="center" wrapText="1"/>
    </xf>
    <xf numFmtId="0" fontId="50" fillId="3" borderId="77" xfId="0" applyFont="1" applyFill="1" applyBorder="1" applyAlignment="1" applyProtection="1">
      <alignment horizontal="left" vertical="center" wrapText="1"/>
    </xf>
    <xf numFmtId="0" fontId="50" fillId="3" borderId="30" xfId="0" applyFont="1" applyFill="1" applyBorder="1" applyAlignment="1" applyProtection="1">
      <alignment horizontal="left" vertical="center" wrapText="1"/>
    </xf>
    <xf numFmtId="0" fontId="50" fillId="3" borderId="107" xfId="0" applyFont="1" applyFill="1" applyBorder="1" applyAlignment="1" applyProtection="1">
      <alignment horizontal="left" vertical="top" wrapText="1"/>
    </xf>
    <xf numFmtId="0" fontId="50" fillId="3" borderId="25" xfId="0" applyFont="1" applyFill="1" applyBorder="1" applyAlignment="1" applyProtection="1">
      <alignment horizontal="center" vertical="center" wrapText="1"/>
    </xf>
    <xf numFmtId="3" fontId="20" fillId="0" borderId="79" xfId="0" applyNumberFormat="1" applyFont="1" applyFill="1" applyBorder="1" applyAlignment="1" applyProtection="1">
      <alignment horizontal="center" vertical="center" wrapText="1"/>
    </xf>
    <xf numFmtId="3" fontId="20" fillId="0" borderId="83" xfId="0" applyNumberFormat="1" applyFont="1" applyFill="1" applyBorder="1" applyAlignment="1" applyProtection="1">
      <alignment horizontal="center" vertical="center" wrapText="1"/>
    </xf>
    <xf numFmtId="3" fontId="20" fillId="0" borderId="88" xfId="0" applyNumberFormat="1" applyFont="1" applyFill="1" applyBorder="1" applyAlignment="1" applyProtection="1">
      <alignment horizontal="center" vertical="center" wrapText="1"/>
    </xf>
    <xf numFmtId="3" fontId="20" fillId="0" borderId="92" xfId="0" applyNumberFormat="1" applyFont="1" applyFill="1" applyBorder="1" applyAlignment="1" applyProtection="1">
      <alignment horizontal="center" vertical="center" wrapText="1"/>
    </xf>
    <xf numFmtId="3" fontId="20" fillId="8" borderId="89" xfId="0" applyNumberFormat="1" applyFont="1" applyFill="1" applyBorder="1" applyAlignment="1" applyProtection="1">
      <alignment horizontal="center" vertical="center" wrapText="1"/>
    </xf>
    <xf numFmtId="3" fontId="20" fillId="8" borderId="88" xfId="0" applyNumberFormat="1" applyFont="1" applyFill="1" applyBorder="1" applyAlignment="1" applyProtection="1">
      <alignment horizontal="center" vertical="center" wrapText="1"/>
    </xf>
    <xf numFmtId="3" fontId="20" fillId="8" borderId="92" xfId="0" applyNumberFormat="1" applyFont="1" applyFill="1" applyBorder="1" applyAlignment="1" applyProtection="1">
      <alignment horizontal="center" vertical="center" wrapText="1"/>
    </xf>
    <xf numFmtId="3" fontId="20" fillId="0" borderId="95" xfId="0" applyNumberFormat="1" applyFont="1" applyFill="1" applyBorder="1" applyAlignment="1" applyProtection="1">
      <alignment horizontal="center" vertical="center" wrapText="1"/>
    </xf>
    <xf numFmtId="3" fontId="20" fillId="0" borderId="99" xfId="0" applyNumberFormat="1" applyFont="1" applyFill="1" applyBorder="1" applyAlignment="1" applyProtection="1">
      <alignment horizontal="center" vertical="center" wrapText="1"/>
    </xf>
    <xf numFmtId="0" fontId="9" fillId="2" borderId="0" xfId="0" applyFont="1" applyFill="1" applyAlignment="1" applyProtection="1">
      <alignment vertical="top"/>
    </xf>
    <xf numFmtId="0" fontId="0" fillId="0" borderId="0" xfId="0" applyAlignment="1" applyProtection="1">
      <alignment vertical="top"/>
    </xf>
    <xf numFmtId="0" fontId="83" fillId="0" borderId="0" xfId="15" applyFont="1" applyProtection="1"/>
    <xf numFmtId="0" fontId="86" fillId="0" borderId="0" xfId="15" applyFont="1" applyProtection="1"/>
    <xf numFmtId="0" fontId="87" fillId="9" borderId="128" xfId="15" applyFont="1" applyFill="1" applyBorder="1" applyAlignment="1" applyProtection="1">
      <alignment horizontal="left" vertical="center" wrapText="1"/>
    </xf>
    <xf numFmtId="0" fontId="88" fillId="9" borderId="110" xfId="15" applyFont="1" applyFill="1" applyBorder="1" applyAlignment="1" applyProtection="1">
      <alignment horizontal="center" vertical="center" wrapText="1"/>
    </xf>
    <xf numFmtId="0" fontId="88" fillId="9" borderId="34" xfId="15" applyFont="1" applyFill="1" applyBorder="1" applyAlignment="1" applyProtection="1">
      <alignment horizontal="left" vertical="center" wrapText="1"/>
    </xf>
    <xf numFmtId="0" fontId="4" fillId="2" borderId="0" xfId="0" applyFont="1" applyFill="1" applyAlignment="1" applyProtection="1">
      <alignment horizontal="center"/>
    </xf>
    <xf numFmtId="0" fontId="9" fillId="2" borderId="4" xfId="0" applyFont="1" applyFill="1" applyBorder="1" applyAlignment="1" applyProtection="1">
      <alignment horizontal="left" wrapText="1"/>
    </xf>
    <xf numFmtId="0" fontId="18" fillId="4" borderId="8" xfId="3" applyFont="1" applyFill="1" applyBorder="1" applyAlignment="1" applyProtection="1">
      <alignment horizontal="left" vertical="center" wrapText="1" indent="1"/>
    </xf>
    <xf numFmtId="0" fontId="18" fillId="4" borderId="9" xfId="3" applyFont="1" applyFill="1" applyBorder="1" applyAlignment="1" applyProtection="1">
      <alignment horizontal="left" vertical="center" wrapText="1" indent="1"/>
    </xf>
    <xf numFmtId="0" fontId="18" fillId="4" borderId="10" xfId="3" applyFont="1" applyFill="1" applyBorder="1" applyAlignment="1" applyProtection="1">
      <alignment horizontal="left" vertical="center" wrapText="1" indent="1"/>
    </xf>
    <xf numFmtId="0" fontId="9" fillId="2" borderId="15" xfId="2" applyFont="1" applyFill="1" applyBorder="1" applyAlignment="1" applyProtection="1">
      <alignment horizontal="left" vertical="center" wrapText="1"/>
    </xf>
    <xf numFmtId="0" fontId="9" fillId="2" borderId="0" xfId="2" applyFont="1" applyFill="1" applyAlignment="1" applyProtection="1">
      <alignment horizontal="left" vertical="center" wrapText="1"/>
    </xf>
    <xf numFmtId="0" fontId="12" fillId="0" borderId="0" xfId="0" applyFont="1" applyAlignment="1" applyProtection="1">
      <alignment horizontal="center" vertical="center"/>
    </xf>
    <xf numFmtId="0" fontId="14" fillId="2" borderId="0" xfId="0" applyFont="1" applyFill="1" applyAlignment="1" applyProtection="1">
      <alignment horizontal="center" vertical="center"/>
    </xf>
    <xf numFmtId="0" fontId="15" fillId="0" borderId="0" xfId="2" applyFont="1" applyAlignment="1" applyProtection="1">
      <alignment horizontal="center" vertical="center"/>
    </xf>
    <xf numFmtId="0" fontId="13" fillId="0" borderId="20" xfId="2" applyFont="1" applyBorder="1" applyAlignment="1" applyProtection="1">
      <alignment horizontal="center" vertical="center" wrapText="1"/>
    </xf>
    <xf numFmtId="0" fontId="0" fillId="0" borderId="24" xfId="0" applyBorder="1" applyAlignment="1" applyProtection="1">
      <alignment horizontal="center" vertical="center" wrapText="1"/>
    </xf>
    <xf numFmtId="0" fontId="13" fillId="0" borderId="0" xfId="2" quotePrefix="1" applyFont="1" applyAlignment="1" applyProtection="1">
      <alignment horizontal="left" vertical="center" wrapText="1"/>
    </xf>
    <xf numFmtId="0" fontId="17" fillId="3" borderId="20" xfId="2" applyFont="1" applyFill="1" applyBorder="1" applyAlignment="1" applyProtection="1">
      <alignment horizontal="center" vertical="center" wrapText="1"/>
    </xf>
    <xf numFmtId="0" fontId="17" fillId="3" borderId="24" xfId="2" applyFont="1" applyFill="1" applyBorder="1" applyAlignment="1" applyProtection="1">
      <alignment horizontal="center" vertical="center" wrapText="1"/>
    </xf>
    <xf numFmtId="0" fontId="17" fillId="3" borderId="23" xfId="2" applyFont="1" applyFill="1" applyBorder="1" applyAlignment="1" applyProtection="1">
      <alignment horizontal="center" vertical="center" wrapText="1"/>
    </xf>
    <xf numFmtId="0" fontId="33" fillId="0" borderId="0" xfId="2" applyFont="1" applyAlignment="1" applyProtection="1">
      <alignment horizontal="left" vertical="center" wrapText="1"/>
    </xf>
    <xf numFmtId="0" fontId="34" fillId="2" borderId="0" xfId="0" applyFont="1" applyFill="1" applyAlignment="1" applyProtection="1">
      <alignment horizontal="center" vertical="center"/>
    </xf>
    <xf numFmtId="14" fontId="18" fillId="4" borderId="42" xfId="0" applyNumberFormat="1" applyFont="1" applyFill="1" applyBorder="1" applyAlignment="1" applyProtection="1">
      <alignment horizontal="center" vertical="center" wrapText="1"/>
    </xf>
    <xf numFmtId="14" fontId="18" fillId="4" borderId="43" xfId="0" applyNumberFormat="1" applyFont="1" applyFill="1" applyBorder="1" applyAlignment="1" applyProtection="1">
      <alignment horizontal="center" vertical="center" wrapText="1"/>
    </xf>
    <xf numFmtId="0" fontId="0" fillId="0" borderId="43" xfId="0" applyBorder="1" applyAlignment="1" applyProtection="1">
      <alignment horizontal="center" vertical="center" wrapText="1"/>
    </xf>
    <xf numFmtId="0" fontId="0" fillId="0" borderId="7" xfId="0" applyBorder="1" applyAlignment="1" applyProtection="1">
      <alignment horizontal="center" vertical="center" wrapText="1"/>
    </xf>
    <xf numFmtId="0" fontId="9" fillId="2" borderId="0" xfId="0" applyFont="1" applyFill="1" applyAlignment="1" applyProtection="1">
      <alignment horizontal="left" vertical="center" wrapText="1"/>
    </xf>
    <xf numFmtId="0" fontId="14" fillId="0" borderId="0" xfId="0" applyFont="1" applyAlignment="1" applyProtection="1">
      <alignment horizontal="center" vertical="center"/>
    </xf>
    <xf numFmtId="0" fontId="34" fillId="0" borderId="0" xfId="0" applyFont="1" applyAlignment="1" applyProtection="1">
      <alignment horizontal="center" vertical="center"/>
    </xf>
    <xf numFmtId="0" fontId="9" fillId="0" borderId="0" xfId="0" applyFont="1" applyAlignment="1" applyProtection="1">
      <alignment horizontal="left" vertical="center" wrapText="1"/>
    </xf>
    <xf numFmtId="0" fontId="9" fillId="2" borderId="0" xfId="5" applyFont="1" applyFill="1" applyAlignment="1" applyProtection="1">
      <alignment horizontal="left" vertical="center" wrapText="1"/>
    </xf>
    <xf numFmtId="0" fontId="18" fillId="3" borderId="74" xfId="7" applyFont="1" applyFill="1" applyBorder="1" applyAlignment="1" applyProtection="1">
      <alignment horizontal="center" vertical="center" wrapText="1"/>
    </xf>
    <xf numFmtId="0" fontId="18" fillId="3" borderId="9" xfId="7" applyFont="1" applyFill="1" applyBorder="1" applyAlignment="1" applyProtection="1">
      <alignment horizontal="center" vertical="center" wrapText="1"/>
    </xf>
    <xf numFmtId="0" fontId="19" fillId="3" borderId="20" xfId="5" applyFont="1" applyFill="1" applyBorder="1" applyAlignment="1" applyProtection="1">
      <alignment horizontal="left" vertical="center" wrapText="1" indent="1"/>
    </xf>
    <xf numFmtId="0" fontId="19" fillId="3" borderId="86" xfId="5" applyFont="1" applyFill="1" applyBorder="1" applyAlignment="1" applyProtection="1">
      <alignment horizontal="left" vertical="center" wrapText="1" indent="1"/>
    </xf>
    <xf numFmtId="0" fontId="9" fillId="2" borderId="84" xfId="5" applyFont="1" applyFill="1" applyBorder="1" applyAlignment="1" applyProtection="1">
      <alignment horizontal="left" vertical="center" indent="1"/>
    </xf>
    <xf numFmtId="0" fontId="9" fillId="2" borderId="85" xfId="5" applyFont="1" applyFill="1" applyBorder="1" applyAlignment="1" applyProtection="1">
      <alignment horizontal="left" vertical="center" indent="1"/>
    </xf>
    <xf numFmtId="0" fontId="9" fillId="2" borderId="54" xfId="5" applyFont="1" applyFill="1" applyBorder="1" applyAlignment="1" applyProtection="1">
      <alignment horizontal="left" vertical="center" wrapText="1" indent="1"/>
    </xf>
    <xf numFmtId="0" fontId="2" fillId="0" borderId="56" xfId="5" applyBorder="1" applyAlignment="1" applyProtection="1">
      <alignment horizontal="left" vertical="center" wrapText="1" indent="1"/>
    </xf>
    <xf numFmtId="0" fontId="19" fillId="3" borderId="93" xfId="5" applyFont="1" applyFill="1" applyBorder="1" applyAlignment="1" applyProtection="1">
      <alignment horizontal="left" vertical="center" wrapText="1" indent="1"/>
    </xf>
    <xf numFmtId="0" fontId="19" fillId="3" borderId="23" xfId="5" applyFont="1" applyFill="1" applyBorder="1" applyAlignment="1" applyProtection="1">
      <alignment horizontal="left" vertical="center" wrapText="1" indent="1"/>
    </xf>
    <xf numFmtId="0" fontId="9" fillId="2" borderId="48" xfId="5" applyFont="1" applyFill="1" applyBorder="1" applyAlignment="1" applyProtection="1">
      <alignment horizontal="left" vertical="center" wrapText="1" indent="1"/>
    </xf>
    <xf numFmtId="0" fontId="2" fillId="0" borderId="27" xfId="5" applyBorder="1" applyAlignment="1" applyProtection="1">
      <alignment horizontal="left" vertical="center" wrapText="1" indent="1"/>
    </xf>
    <xf numFmtId="0" fontId="18" fillId="3" borderId="44" xfId="5" applyFont="1" applyFill="1" applyBorder="1" applyAlignment="1" applyProtection="1">
      <alignment horizontal="center" vertical="center" wrapText="1"/>
    </xf>
    <xf numFmtId="0" fontId="18" fillId="3" borderId="45" xfId="5" applyFont="1" applyFill="1" applyBorder="1" applyAlignment="1" applyProtection="1">
      <alignment horizontal="center" vertical="center" wrapText="1"/>
    </xf>
    <xf numFmtId="0" fontId="18" fillId="3" borderId="47" xfId="5" applyFont="1" applyFill="1" applyBorder="1" applyAlignment="1" applyProtection="1">
      <alignment horizontal="center" vertical="center" wrapText="1"/>
    </xf>
    <xf numFmtId="0" fontId="18" fillId="3" borderId="26" xfId="5" applyFont="1" applyFill="1" applyBorder="1" applyAlignment="1" applyProtection="1">
      <alignment horizontal="center" vertical="center" wrapText="1"/>
    </xf>
    <xf numFmtId="0" fontId="19" fillId="3" borderId="44" xfId="5" applyFont="1" applyFill="1" applyBorder="1" applyAlignment="1" applyProtection="1">
      <alignment horizontal="center" vertical="center" wrapText="1"/>
    </xf>
    <xf numFmtId="0" fontId="19" fillId="3" borderId="47" xfId="5" applyFont="1" applyFill="1" applyBorder="1" applyAlignment="1" applyProtection="1">
      <alignment horizontal="center" vertical="center" wrapText="1"/>
    </xf>
    <xf numFmtId="0" fontId="19" fillId="3" borderId="45" xfId="5" applyFont="1" applyFill="1" applyBorder="1" applyAlignment="1" applyProtection="1">
      <alignment horizontal="center" vertical="center" wrapText="1"/>
    </xf>
    <xf numFmtId="0" fontId="19" fillId="3" borderId="26" xfId="5" applyFont="1" applyFill="1" applyBorder="1" applyAlignment="1" applyProtection="1">
      <alignment horizontal="center" vertical="center" wrapText="1"/>
    </xf>
    <xf numFmtId="0" fontId="18" fillId="3" borderId="8" xfId="7" applyFont="1" applyFill="1" applyBorder="1" applyAlignment="1" applyProtection="1">
      <alignment horizontal="center" vertical="center" wrapText="1"/>
    </xf>
    <xf numFmtId="0" fontId="19" fillId="3" borderId="47" xfId="5" applyFont="1" applyFill="1" applyBorder="1" applyAlignment="1" applyProtection="1">
      <alignment horizontal="left" vertical="center" wrapText="1" indent="1"/>
    </xf>
    <xf numFmtId="0" fontId="19" fillId="3" borderId="26" xfId="5" applyFont="1" applyFill="1" applyBorder="1" applyAlignment="1" applyProtection="1">
      <alignment horizontal="left" vertical="center" wrapText="1" indent="1"/>
    </xf>
    <xf numFmtId="0" fontId="9" fillId="2" borderId="60" xfId="5" applyFont="1" applyFill="1" applyBorder="1" applyAlignment="1" applyProtection="1">
      <alignment horizontal="center" vertical="center"/>
    </xf>
    <xf numFmtId="0" fontId="9" fillId="2" borderId="61" xfId="5" applyFont="1" applyFill="1" applyBorder="1" applyAlignment="1" applyProtection="1">
      <alignment horizontal="center" vertical="center"/>
    </xf>
    <xf numFmtId="0" fontId="9" fillId="2" borderId="62" xfId="5" applyFont="1" applyFill="1" applyBorder="1" applyAlignment="1" applyProtection="1">
      <alignment horizontal="center" vertical="center"/>
    </xf>
    <xf numFmtId="0" fontId="19" fillId="3" borderId="48" xfId="5" applyFont="1" applyFill="1" applyBorder="1" applyAlignment="1" applyProtection="1">
      <alignment horizontal="left" vertical="center" wrapText="1" indent="1"/>
    </xf>
    <xf numFmtId="0" fontId="19" fillId="3" borderId="27" xfId="5" applyFont="1" applyFill="1" applyBorder="1" applyAlignment="1" applyProtection="1">
      <alignment horizontal="left" vertical="center" wrapText="1" indent="1"/>
    </xf>
    <xf numFmtId="0" fontId="9" fillId="2" borderId="71" xfId="5" applyFont="1" applyFill="1" applyBorder="1" applyAlignment="1" applyProtection="1">
      <alignment horizontal="center" vertical="center"/>
    </xf>
    <xf numFmtId="0" fontId="9" fillId="2" borderId="72" xfId="5" applyFont="1" applyFill="1" applyBorder="1" applyAlignment="1" applyProtection="1">
      <alignment horizontal="center" vertical="center"/>
    </xf>
    <xf numFmtId="0" fontId="9" fillId="2" borderId="73" xfId="5" applyFont="1" applyFill="1" applyBorder="1" applyAlignment="1" applyProtection="1">
      <alignment horizontal="center" vertical="center"/>
    </xf>
    <xf numFmtId="0" fontId="9" fillId="0" borderId="5" xfId="5" applyFont="1" applyBorder="1" applyAlignment="1" applyProtection="1">
      <alignment horizontal="center" vertical="center"/>
    </xf>
    <xf numFmtId="0" fontId="9" fillId="0" borderId="27" xfId="5" applyFont="1" applyBorder="1" applyAlignment="1" applyProtection="1">
      <alignment horizontal="center" vertical="center"/>
    </xf>
    <xf numFmtId="0" fontId="18" fillId="3" borderId="42" xfId="7" quotePrefix="1" applyFont="1" applyFill="1" applyBorder="1" applyAlignment="1" applyProtection="1">
      <alignment horizontal="center" vertical="center" wrapText="1"/>
    </xf>
    <xf numFmtId="0" fontId="18" fillId="3" borderId="43" xfId="7" applyFont="1" applyFill="1" applyBorder="1" applyAlignment="1" applyProtection="1">
      <alignment horizontal="center" vertical="center" wrapText="1"/>
    </xf>
    <xf numFmtId="0" fontId="9" fillId="2" borderId="60" xfId="5" applyFont="1" applyFill="1" applyBorder="1" applyAlignment="1" applyProtection="1">
      <alignment horizontal="center" vertical="center" wrapText="1"/>
    </xf>
    <xf numFmtId="0" fontId="9" fillId="2" borderId="61" xfId="5" applyFont="1" applyFill="1" applyBorder="1" applyAlignment="1" applyProtection="1">
      <alignment horizontal="center" vertical="center" wrapText="1"/>
    </xf>
    <xf numFmtId="0" fontId="9" fillId="2" borderId="62" xfId="5" applyFont="1" applyFill="1" applyBorder="1" applyAlignment="1" applyProtection="1">
      <alignment horizontal="center" vertical="center" wrapText="1"/>
    </xf>
    <xf numFmtId="0" fontId="18" fillId="3" borderId="46" xfId="5" applyFont="1" applyFill="1" applyBorder="1" applyAlignment="1" applyProtection="1">
      <alignment horizontal="center" vertical="center" wrapText="1"/>
    </xf>
    <xf numFmtId="0" fontId="18" fillId="3" borderId="21" xfId="5" applyFont="1" applyFill="1" applyBorder="1" applyAlignment="1" applyProtection="1">
      <alignment horizontal="center" vertical="center" wrapText="1"/>
    </xf>
    <xf numFmtId="0" fontId="18" fillId="3" borderId="9" xfId="5" applyFont="1" applyFill="1" applyBorder="1" applyAlignment="1" applyProtection="1">
      <alignment horizontal="center" vertical="center" wrapText="1"/>
    </xf>
    <xf numFmtId="0" fontId="18" fillId="3" borderId="10" xfId="5" applyFont="1" applyFill="1" applyBorder="1" applyAlignment="1" applyProtection="1">
      <alignment horizontal="center" vertical="center" wrapText="1"/>
    </xf>
    <xf numFmtId="0" fontId="18" fillId="3" borderId="48" xfId="5" applyFont="1" applyFill="1" applyBorder="1" applyAlignment="1" applyProtection="1">
      <alignment horizontal="left" vertical="center" wrapText="1" indent="1"/>
    </xf>
    <xf numFmtId="0" fontId="18" fillId="3" borderId="27" xfId="5" applyFont="1" applyFill="1" applyBorder="1" applyAlignment="1" applyProtection="1">
      <alignment horizontal="left" vertical="center" wrapText="1" indent="1"/>
    </xf>
    <xf numFmtId="0" fontId="9" fillId="2" borderId="54" xfId="5" applyFont="1" applyFill="1" applyBorder="1" applyAlignment="1" applyProtection="1">
      <alignment horizontal="center" vertical="center"/>
    </xf>
    <xf numFmtId="0" fontId="9" fillId="2" borderId="55" xfId="5" applyFont="1" applyFill="1" applyBorder="1" applyAlignment="1" applyProtection="1">
      <alignment horizontal="center" vertical="center"/>
    </xf>
    <xf numFmtId="0" fontId="9" fillId="2" borderId="56" xfId="5" applyFont="1" applyFill="1" applyBorder="1" applyAlignment="1" applyProtection="1">
      <alignment horizontal="center" vertical="center"/>
    </xf>
    <xf numFmtId="0" fontId="18" fillId="3" borderId="42" xfId="5" quotePrefix="1" applyFont="1" applyFill="1" applyBorder="1" applyAlignment="1" applyProtection="1">
      <alignment horizontal="center" vertical="center" wrapText="1"/>
    </xf>
    <xf numFmtId="0" fontId="18" fillId="3" borderId="43" xfId="5" applyFont="1" applyFill="1" applyBorder="1" applyAlignment="1" applyProtection="1">
      <alignment horizontal="center" vertical="center" wrapText="1"/>
    </xf>
    <xf numFmtId="0" fontId="18" fillId="3" borderId="4" xfId="5" applyFont="1" applyFill="1" applyBorder="1" applyAlignment="1" applyProtection="1">
      <alignment horizontal="center" vertical="center" wrapText="1"/>
    </xf>
    <xf numFmtId="0" fontId="18" fillId="3" borderId="0" xfId="5" applyFont="1" applyFill="1" applyAlignment="1" applyProtection="1">
      <alignment horizontal="center" vertical="center" wrapText="1"/>
    </xf>
    <xf numFmtId="0" fontId="12" fillId="2" borderId="0" xfId="6" applyFont="1" applyFill="1" applyAlignment="1" applyProtection="1">
      <alignment horizontal="center" vertical="center" wrapText="1"/>
    </xf>
    <xf numFmtId="0" fontId="14" fillId="2" borderId="0" xfId="7" applyFont="1" applyFill="1" applyAlignment="1" applyProtection="1">
      <alignment horizontal="center" vertical="center"/>
    </xf>
    <xf numFmtId="0" fontId="34" fillId="2" borderId="0" xfId="5" applyFont="1" applyFill="1" applyAlignment="1" applyProtection="1">
      <alignment horizontal="center" vertical="center"/>
    </xf>
    <xf numFmtId="0" fontId="50" fillId="3" borderId="42" xfId="5" applyFont="1" applyFill="1" applyBorder="1" applyAlignment="1" applyProtection="1">
      <alignment horizontal="center" vertical="center" wrapText="1"/>
    </xf>
    <xf numFmtId="0" fontId="50" fillId="3" borderId="7" xfId="5" applyFont="1" applyFill="1" applyBorder="1" applyAlignment="1" applyProtection="1">
      <alignment horizontal="center" vertical="center" wrapText="1"/>
    </xf>
    <xf numFmtId="0" fontId="50" fillId="3" borderId="42" xfId="5" applyFont="1" applyFill="1" applyBorder="1" applyAlignment="1" applyProtection="1">
      <alignment horizontal="left" vertical="center" wrapText="1"/>
    </xf>
    <xf numFmtId="0" fontId="50" fillId="3" borderId="7" xfId="5" applyFont="1" applyFill="1" applyBorder="1" applyAlignment="1" applyProtection="1">
      <alignment horizontal="left" vertical="center" wrapText="1"/>
    </xf>
    <xf numFmtId="0" fontId="50" fillId="3" borderId="47" xfId="5" applyFont="1" applyFill="1" applyBorder="1" applyAlignment="1" applyProtection="1">
      <alignment horizontal="left" vertical="center" wrapText="1"/>
    </xf>
    <xf numFmtId="0" fontId="50" fillId="3" borderId="26" xfId="5" applyFont="1" applyFill="1" applyBorder="1" applyAlignment="1" applyProtection="1">
      <alignment horizontal="left" vertical="center" wrapText="1"/>
    </xf>
    <xf numFmtId="0" fontId="9" fillId="2" borderId="5" xfId="5" applyFont="1" applyFill="1" applyBorder="1" applyAlignment="1" applyProtection="1">
      <alignment horizontal="center" vertical="center"/>
    </xf>
    <xf numFmtId="0" fontId="50" fillId="3" borderId="44" xfId="5" applyFont="1" applyFill="1" applyBorder="1" applyAlignment="1" applyProtection="1">
      <alignment horizontal="center" vertical="center" wrapText="1"/>
    </xf>
    <xf numFmtId="0" fontId="50" fillId="3" borderId="45" xfId="5" applyFont="1" applyFill="1" applyBorder="1" applyAlignment="1" applyProtection="1">
      <alignment horizontal="center" vertical="center" wrapText="1"/>
    </xf>
    <xf numFmtId="0" fontId="50" fillId="3" borderId="48" xfId="5" applyFont="1" applyFill="1" applyBorder="1" applyAlignment="1" applyProtection="1">
      <alignment horizontal="center" vertical="center" wrapText="1"/>
    </xf>
    <xf numFmtId="0" fontId="50" fillId="3" borderId="27" xfId="5" applyFont="1" applyFill="1" applyBorder="1" applyAlignment="1" applyProtection="1">
      <alignment horizontal="center" vertical="center" wrapText="1"/>
    </xf>
    <xf numFmtId="0" fontId="48" fillId="3" borderId="42" xfId="7" applyFont="1" applyFill="1" applyBorder="1" applyAlignment="1" applyProtection="1">
      <alignment horizontal="center" vertical="center" wrapText="1"/>
    </xf>
    <xf numFmtId="0" fontId="48" fillId="3" borderId="43" xfId="7" applyFont="1" applyFill="1" applyBorder="1" applyAlignment="1" applyProtection="1">
      <alignment horizontal="center" vertical="center" wrapText="1"/>
    </xf>
    <xf numFmtId="0" fontId="50" fillId="3" borderId="37" xfId="5" applyFont="1" applyFill="1" applyBorder="1" applyAlignment="1" applyProtection="1">
      <alignment horizontal="center" vertical="center" wrapText="1"/>
    </xf>
    <xf numFmtId="0" fontId="50" fillId="3" borderId="32" xfId="5" applyFont="1" applyFill="1" applyBorder="1" applyAlignment="1" applyProtection="1">
      <alignment horizontal="center" vertical="center" wrapText="1"/>
    </xf>
    <xf numFmtId="0" fontId="50" fillId="3" borderId="24" xfId="5" applyFont="1" applyFill="1" applyBorder="1" applyAlignment="1" applyProtection="1">
      <alignment horizontal="center" vertical="center" wrapText="1"/>
    </xf>
    <xf numFmtId="0" fontId="50" fillId="3" borderId="86" xfId="5" applyFont="1" applyFill="1" applyBorder="1" applyAlignment="1" applyProtection="1">
      <alignment horizontal="center" vertical="center" wrapText="1"/>
    </xf>
    <xf numFmtId="0" fontId="48" fillId="3" borderId="48" xfId="5" applyFont="1" applyFill="1" applyBorder="1" applyAlignment="1" applyProtection="1">
      <alignment horizontal="left" vertical="center" wrapText="1" indent="1"/>
    </xf>
    <xf numFmtId="0" fontId="48" fillId="3" borderId="27" xfId="5" applyFont="1" applyFill="1" applyBorder="1" applyAlignment="1" applyProtection="1">
      <alignment horizontal="left" vertical="center" wrapText="1" indent="1"/>
    </xf>
    <xf numFmtId="0" fontId="50" fillId="3" borderId="44" xfId="5" applyFont="1" applyFill="1" applyBorder="1" applyAlignment="1" applyProtection="1">
      <alignment horizontal="left" vertical="center" wrapText="1"/>
    </xf>
    <xf numFmtId="0" fontId="50" fillId="3" borderId="45" xfId="5" applyFont="1" applyFill="1" applyBorder="1" applyAlignment="1" applyProtection="1">
      <alignment horizontal="left" vertical="center" wrapText="1"/>
    </xf>
    <xf numFmtId="0" fontId="48" fillId="3" borderId="44" xfId="5" applyFont="1" applyFill="1" applyBorder="1" applyAlignment="1" applyProtection="1">
      <alignment horizontal="center" vertical="center" wrapText="1"/>
    </xf>
    <xf numFmtId="0" fontId="48" fillId="3" borderId="45" xfId="5" applyFont="1" applyFill="1" applyBorder="1" applyAlignment="1" applyProtection="1">
      <alignment horizontal="center" vertical="center" wrapText="1"/>
    </xf>
    <xf numFmtId="0" fontId="48" fillId="3" borderId="42" xfId="5" applyFont="1" applyFill="1" applyBorder="1" applyAlignment="1" applyProtection="1">
      <alignment horizontal="center" vertical="center" wrapText="1"/>
    </xf>
    <xf numFmtId="0" fontId="48" fillId="3" borderId="43" xfId="5" applyFont="1" applyFill="1" applyBorder="1" applyAlignment="1" applyProtection="1">
      <alignment horizontal="center" vertical="center" wrapText="1"/>
    </xf>
    <xf numFmtId="0" fontId="18" fillId="4" borderId="42" xfId="8" applyFont="1" applyFill="1" applyBorder="1" applyAlignment="1" applyProtection="1">
      <alignment horizontal="center" vertical="center" wrapText="1"/>
    </xf>
    <xf numFmtId="0" fontId="18" fillId="4" borderId="43" xfId="8" applyFont="1" applyFill="1" applyBorder="1" applyAlignment="1" applyProtection="1">
      <alignment horizontal="center" vertical="center" wrapText="1"/>
    </xf>
    <xf numFmtId="0" fontId="18" fillId="4" borderId="7" xfId="8" applyFont="1" applyFill="1" applyBorder="1" applyAlignment="1" applyProtection="1">
      <alignment horizontal="center" vertical="center" wrapText="1"/>
    </xf>
    <xf numFmtId="0" fontId="9" fillId="0" borderId="0" xfId="8" applyFont="1" applyAlignment="1" applyProtection="1">
      <alignment horizontal="left" vertical="center" wrapText="1"/>
    </xf>
    <xf numFmtId="0" fontId="18" fillId="6" borderId="29" xfId="9" quotePrefix="1" applyFont="1" applyFill="1" applyBorder="1" applyAlignment="1" applyProtection="1">
      <alignment horizontal="center" vertical="center" wrapText="1"/>
    </xf>
    <xf numFmtId="0" fontId="18" fillId="6" borderId="22" xfId="9" quotePrefix="1" applyFont="1" applyFill="1" applyBorder="1" applyAlignment="1" applyProtection="1">
      <alignment horizontal="center" vertical="center" wrapText="1"/>
    </xf>
    <xf numFmtId="0" fontId="18" fillId="6" borderId="18" xfId="0" applyFont="1" applyFill="1" applyBorder="1" applyAlignment="1" applyProtection="1">
      <alignment horizontal="center" vertical="center" wrapText="1"/>
    </xf>
    <xf numFmtId="0" fontId="18" fillId="6" borderId="102" xfId="0" applyFont="1" applyFill="1" applyBorder="1" applyAlignment="1" applyProtection="1">
      <alignment horizontal="center" vertical="center" wrapText="1"/>
    </xf>
    <xf numFmtId="0" fontId="18" fillId="6" borderId="74" xfId="0" applyFont="1" applyFill="1" applyBorder="1" applyAlignment="1" applyProtection="1">
      <alignment horizontal="center" vertical="center" wrapText="1"/>
    </xf>
    <xf numFmtId="0" fontId="18" fillId="6" borderId="9" xfId="0" applyFont="1" applyFill="1" applyBorder="1" applyAlignment="1" applyProtection="1">
      <alignment horizontal="center" vertical="center" wrapText="1"/>
    </xf>
    <xf numFmtId="0" fontId="18" fillId="6" borderId="40" xfId="0" applyFont="1" applyFill="1" applyBorder="1" applyAlignment="1" applyProtection="1">
      <alignment horizontal="center" vertical="center" wrapText="1"/>
    </xf>
    <xf numFmtId="0" fontId="18" fillId="4" borderId="44" xfId="8" applyFont="1" applyFill="1" applyBorder="1" applyAlignment="1" applyProtection="1">
      <alignment horizontal="center" vertical="center" wrapText="1"/>
    </xf>
    <xf numFmtId="0" fontId="18" fillId="4" borderId="48" xfId="8" applyFont="1" applyFill="1" applyBorder="1" applyAlignment="1" applyProtection="1">
      <alignment horizontal="center" vertical="center" wrapText="1"/>
    </xf>
    <xf numFmtId="0" fontId="34" fillId="0" borderId="0" xfId="0" applyFont="1" applyAlignment="1" applyProtection="1">
      <alignment horizontal="center"/>
    </xf>
    <xf numFmtId="14" fontId="18" fillId="4" borderId="42" xfId="8" applyNumberFormat="1" applyFont="1" applyFill="1" applyBorder="1" applyAlignment="1" applyProtection="1">
      <alignment horizontal="center" vertical="center" wrapText="1"/>
    </xf>
    <xf numFmtId="14" fontId="18" fillId="4" borderId="7" xfId="8" applyNumberFormat="1" applyFont="1" applyFill="1" applyBorder="1" applyAlignment="1" applyProtection="1">
      <alignment horizontal="center" vertical="center" wrapText="1"/>
    </xf>
    <xf numFmtId="0" fontId="18" fillId="4" borderId="42" xfId="0" applyFont="1" applyFill="1" applyBorder="1" applyAlignment="1" applyProtection="1">
      <alignment horizontal="center"/>
    </xf>
    <xf numFmtId="0" fontId="18" fillId="4" borderId="43" xfId="0" applyFont="1" applyFill="1" applyBorder="1" applyAlignment="1" applyProtection="1">
      <alignment horizontal="center"/>
    </xf>
    <xf numFmtId="0" fontId="18" fillId="4" borderId="7" xfId="0" applyFont="1" applyFill="1" applyBorder="1" applyAlignment="1" applyProtection="1">
      <alignment horizontal="center"/>
    </xf>
    <xf numFmtId="0" fontId="18" fillId="3" borderId="44" xfId="10" applyFont="1" applyFill="1" applyBorder="1" applyAlignment="1" applyProtection="1">
      <alignment horizontal="center" vertical="center" wrapText="1"/>
    </xf>
    <xf numFmtId="0" fontId="18" fillId="3" borderId="48" xfId="10" applyFont="1" applyFill="1" applyBorder="1" applyAlignment="1" applyProtection="1">
      <alignment horizontal="center" vertical="center" wrapText="1"/>
    </xf>
    <xf numFmtId="0" fontId="18" fillId="3" borderId="103" xfId="10" applyFont="1" applyFill="1" applyBorder="1" applyAlignment="1" applyProtection="1">
      <alignment horizontal="center" vertical="center" wrapText="1"/>
    </xf>
    <xf numFmtId="0" fontId="18" fillId="3" borderId="112" xfId="10" applyFont="1" applyFill="1" applyBorder="1" applyAlignment="1" applyProtection="1">
      <alignment horizontal="center" vertical="center" wrapText="1"/>
    </xf>
    <xf numFmtId="0" fontId="18" fillId="3" borderId="103" xfId="6" applyFont="1" applyFill="1" applyBorder="1" applyAlignment="1" applyProtection="1">
      <alignment horizontal="center" vertical="center" wrapText="1"/>
    </xf>
    <xf numFmtId="0" fontId="18" fillId="3" borderId="112" xfId="6" applyFont="1" applyFill="1" applyBorder="1" applyAlignment="1" applyProtection="1">
      <alignment horizontal="center" vertical="center" wrapText="1"/>
    </xf>
    <xf numFmtId="0" fontId="18" fillId="3" borderId="29" xfId="10" applyFont="1" applyFill="1" applyBorder="1" applyAlignment="1" applyProtection="1">
      <alignment horizontal="center" vertical="center" wrapText="1"/>
    </xf>
    <xf numFmtId="0" fontId="18" fillId="3" borderId="22" xfId="10" applyFont="1" applyFill="1" applyBorder="1" applyAlignment="1" applyProtection="1">
      <alignment horizontal="center" vertical="center" wrapText="1"/>
    </xf>
    <xf numFmtId="0" fontId="59" fillId="2" borderId="20" xfId="6" applyFont="1" applyFill="1" applyBorder="1" applyAlignment="1" applyProtection="1">
      <alignment horizontal="center" vertical="center" wrapText="1"/>
    </xf>
    <xf numFmtId="0" fontId="59" fillId="2" borderId="24" xfId="6" applyFont="1" applyFill="1" applyBorder="1" applyAlignment="1" applyProtection="1">
      <alignment horizontal="center" vertical="center" wrapText="1"/>
    </xf>
    <xf numFmtId="0" fontId="59" fillId="2" borderId="23" xfId="6" applyFont="1" applyFill="1" applyBorder="1" applyAlignment="1" applyProtection="1">
      <alignment horizontal="center" vertical="center" wrapText="1"/>
    </xf>
    <xf numFmtId="0" fontId="9" fillId="2" borderId="0" xfId="0" quotePrefix="1" applyFont="1" applyFill="1" applyAlignment="1" applyProtection="1">
      <alignment horizontal="left" vertical="top" wrapText="1"/>
    </xf>
    <xf numFmtId="165" fontId="17" fillId="4" borderId="42" xfId="2" applyNumberFormat="1" applyFont="1" applyFill="1" applyBorder="1" applyAlignment="1" applyProtection="1">
      <alignment horizontal="center" vertical="center" wrapText="1"/>
    </xf>
    <xf numFmtId="165" fontId="17" fillId="4" borderId="43" xfId="2" applyNumberFormat="1" applyFont="1" applyFill="1" applyBorder="1" applyAlignment="1" applyProtection="1">
      <alignment horizontal="center" vertical="center" wrapText="1"/>
    </xf>
    <xf numFmtId="165" fontId="17" fillId="4" borderId="7" xfId="2" applyNumberFormat="1" applyFont="1" applyFill="1" applyBorder="1" applyAlignment="1" applyProtection="1">
      <alignment horizontal="center" vertical="center" wrapText="1"/>
    </xf>
    <xf numFmtId="0" fontId="18" fillId="3" borderId="46" xfId="10" applyFont="1" applyFill="1" applyBorder="1" applyAlignment="1" applyProtection="1">
      <alignment horizontal="center" vertical="center" wrapText="1"/>
    </xf>
    <xf numFmtId="0" fontId="18" fillId="3" borderId="21" xfId="10" applyFont="1" applyFill="1" applyBorder="1" applyAlignment="1" applyProtection="1">
      <alignment horizontal="center" vertical="center" wrapText="1"/>
    </xf>
    <xf numFmtId="0" fontId="18" fillId="3" borderId="106" xfId="10" applyFont="1" applyFill="1" applyBorder="1" applyAlignment="1" applyProtection="1">
      <alignment horizontal="center" vertical="center" wrapText="1"/>
    </xf>
    <xf numFmtId="0" fontId="18" fillId="3" borderId="107" xfId="10" applyFont="1" applyFill="1" applyBorder="1" applyAlignment="1" applyProtection="1">
      <alignment horizontal="center" vertical="center" wrapText="1"/>
    </xf>
    <xf numFmtId="0" fontId="18" fillId="3" borderId="106" xfId="6" applyFont="1" applyFill="1" applyBorder="1" applyAlignment="1" applyProtection="1">
      <alignment horizontal="center" vertical="center" wrapText="1"/>
    </xf>
    <xf numFmtId="0" fontId="18" fillId="3" borderId="107" xfId="6" applyFont="1" applyFill="1" applyBorder="1" applyAlignment="1" applyProtection="1">
      <alignment horizontal="center" vertical="center" wrapText="1"/>
    </xf>
    <xf numFmtId="0" fontId="18" fillId="3" borderId="45" xfId="6" applyFont="1" applyFill="1" applyBorder="1" applyAlignment="1" applyProtection="1">
      <alignment horizontal="center" vertical="center" wrapText="1"/>
    </xf>
    <xf numFmtId="0" fontId="18" fillId="3" borderId="27" xfId="6" applyFont="1" applyFill="1" applyBorder="1" applyAlignment="1" applyProtection="1">
      <alignment horizontal="center" vertical="center" wrapText="1"/>
    </xf>
    <xf numFmtId="0" fontId="18" fillId="3" borderId="45" xfId="10" applyFont="1" applyFill="1" applyBorder="1" applyAlignment="1" applyProtection="1">
      <alignment horizontal="center" vertical="center" wrapText="1"/>
    </xf>
    <xf numFmtId="0" fontId="18" fillId="3" borderId="20" xfId="10" applyFont="1" applyFill="1" applyBorder="1" applyAlignment="1" applyProtection="1">
      <alignment horizontal="center" vertical="center" wrapText="1"/>
    </xf>
    <xf numFmtId="0" fontId="18" fillId="3" borderId="23" xfId="10" applyFont="1" applyFill="1" applyBorder="1" applyAlignment="1" applyProtection="1">
      <alignment horizontal="center" vertical="center" wrapText="1"/>
    </xf>
    <xf numFmtId="0" fontId="18" fillId="3" borderId="46" xfId="6" applyFont="1" applyFill="1" applyBorder="1" applyAlignment="1" applyProtection="1">
      <alignment horizontal="center" vertical="center"/>
    </xf>
    <xf numFmtId="0" fontId="18" fillId="3" borderId="29" xfId="6" applyFont="1" applyFill="1" applyBorder="1" applyAlignment="1" applyProtection="1">
      <alignment horizontal="center" vertical="center"/>
    </xf>
    <xf numFmtId="0" fontId="18" fillId="3" borderId="20" xfId="6" applyFont="1" applyFill="1" applyBorder="1" applyAlignment="1" applyProtection="1">
      <alignment horizontal="center" vertical="center" wrapText="1"/>
    </xf>
    <xf numFmtId="0" fontId="18" fillId="3" borderId="23" xfId="6" applyFont="1" applyFill="1" applyBorder="1" applyAlignment="1" applyProtection="1">
      <alignment horizontal="center" vertical="center" wrapText="1"/>
    </xf>
    <xf numFmtId="0" fontId="42" fillId="0" borderId="0" xfId="6" applyFont="1" applyAlignment="1" applyProtection="1">
      <alignment horizontal="left" vertical="top" wrapText="1"/>
    </xf>
    <xf numFmtId="0" fontId="42" fillId="0" borderId="5" xfId="6" applyFont="1" applyBorder="1" applyAlignment="1" applyProtection="1">
      <alignment horizontal="left" vertical="top" wrapText="1"/>
    </xf>
    <xf numFmtId="0" fontId="42" fillId="0" borderId="5" xfId="6" applyFont="1" applyBorder="1" applyAlignment="1" applyProtection="1">
      <alignment horizontal="left" vertical="center" wrapText="1"/>
    </xf>
    <xf numFmtId="0" fontId="20" fillId="2" borderId="0" xfId="0" applyFont="1" applyFill="1" applyAlignment="1" applyProtection="1">
      <alignment horizontal="left" wrapText="1"/>
    </xf>
    <xf numFmtId="3" fontId="31" fillId="2" borderId="20" xfId="0" applyNumberFormat="1" applyFont="1" applyFill="1" applyBorder="1" applyAlignment="1" applyProtection="1">
      <alignment horizontal="center" vertical="center" wrapText="1"/>
    </xf>
    <xf numFmtId="3" fontId="31" fillId="2" borderId="24" xfId="0" applyNumberFormat="1" applyFont="1" applyFill="1" applyBorder="1" applyAlignment="1" applyProtection="1">
      <alignment horizontal="center" vertical="center" wrapText="1"/>
    </xf>
    <xf numFmtId="3" fontId="31" fillId="2" borderId="23" xfId="0" applyNumberFormat="1" applyFont="1" applyFill="1" applyBorder="1" applyAlignment="1" applyProtection="1">
      <alignment horizontal="center" vertical="center" wrapText="1"/>
    </xf>
    <xf numFmtId="3" fontId="20" fillId="2" borderId="0" xfId="7" applyNumberFormat="1" applyFont="1" applyFill="1" applyAlignment="1" applyProtection="1">
      <alignment horizontal="left" vertical="center" wrapText="1"/>
    </xf>
    <xf numFmtId="0" fontId="19" fillId="4" borderId="115" xfId="0" applyFont="1" applyFill="1" applyBorder="1" applyAlignment="1" applyProtection="1">
      <alignment horizontal="center" vertical="center" wrapText="1"/>
    </xf>
    <xf numFmtId="0" fontId="19" fillId="4" borderId="21" xfId="0" applyFont="1" applyFill="1" applyBorder="1" applyAlignment="1" applyProtection="1">
      <alignment horizontal="center" vertical="center" wrapText="1"/>
    </xf>
    <xf numFmtId="0" fontId="19" fillId="4" borderId="35" xfId="0" applyFont="1" applyFill="1" applyBorder="1" applyAlignment="1" applyProtection="1">
      <alignment horizontal="center" vertical="center" wrapText="1"/>
    </xf>
    <xf numFmtId="0" fontId="19" fillId="4" borderId="22" xfId="0" applyFont="1" applyFill="1" applyBorder="1" applyAlignment="1" applyProtection="1">
      <alignment horizontal="center" vertical="center" wrapText="1"/>
    </xf>
    <xf numFmtId="2" fontId="19" fillId="4" borderId="76" xfId="0" applyNumberFormat="1" applyFont="1" applyFill="1" applyBorder="1" applyAlignment="1" applyProtection="1">
      <alignment horizontal="center" vertical="center" wrapText="1"/>
    </xf>
    <xf numFmtId="0" fontId="29" fillId="4" borderId="107" xfId="0" applyFont="1" applyFill="1" applyBorder="1" applyAlignment="1" applyProtection="1">
      <alignment horizontal="center" vertical="center" wrapText="1"/>
    </xf>
    <xf numFmtId="2" fontId="19" fillId="4" borderId="77" xfId="0" applyNumberFormat="1" applyFont="1" applyFill="1" applyBorder="1" applyAlignment="1" applyProtection="1">
      <alignment horizontal="center" vertical="center" wrapText="1"/>
    </xf>
    <xf numFmtId="0" fontId="29" fillId="4" borderId="112" xfId="0" applyFont="1" applyFill="1" applyBorder="1" applyAlignment="1" applyProtection="1">
      <alignment horizontal="center" vertical="center" wrapText="1"/>
    </xf>
    <xf numFmtId="0" fontId="18" fillId="4" borderId="44" xfId="0" applyFont="1" applyFill="1" applyBorder="1" applyAlignment="1" applyProtection="1">
      <alignment horizontal="center" vertical="center" wrapText="1"/>
    </xf>
    <xf numFmtId="0" fontId="18" fillId="4" borderId="47" xfId="0" applyFont="1" applyFill="1" applyBorder="1" applyAlignment="1" applyProtection="1">
      <alignment horizontal="center" vertical="center" wrapText="1"/>
    </xf>
    <xf numFmtId="0" fontId="18" fillId="4" borderId="48" xfId="0" applyFont="1" applyFill="1" applyBorder="1" applyAlignment="1" applyProtection="1">
      <alignment horizontal="center" vertical="center" wrapText="1"/>
    </xf>
    <xf numFmtId="0" fontId="18" fillId="4" borderId="29" xfId="0" applyFont="1" applyFill="1" applyBorder="1" applyAlignment="1" applyProtection="1">
      <alignment horizontal="center" vertical="center" wrapText="1"/>
    </xf>
    <xf numFmtId="0" fontId="18" fillId="4" borderId="39" xfId="0" applyFont="1" applyFill="1" applyBorder="1" applyAlignment="1" applyProtection="1">
      <alignment horizontal="center" vertical="center" wrapText="1"/>
    </xf>
    <xf numFmtId="0" fontId="18" fillId="4" borderId="22" xfId="0" applyFont="1" applyFill="1" applyBorder="1" applyAlignment="1" applyProtection="1">
      <alignment horizontal="center" vertical="center" wrapText="1"/>
    </xf>
    <xf numFmtId="0" fontId="18" fillId="4" borderId="77" xfId="0" applyFont="1" applyFill="1" applyBorder="1" applyAlignment="1" applyProtection="1">
      <alignment horizontal="center" vertical="center" wrapText="1"/>
    </xf>
    <xf numFmtId="0" fontId="18" fillId="4" borderId="15" xfId="0" applyFont="1" applyFill="1" applyBorder="1" applyAlignment="1" applyProtection="1">
      <alignment horizontal="center" vertical="center" wrapText="1"/>
    </xf>
    <xf numFmtId="0" fontId="18" fillId="4" borderId="36" xfId="0" applyFont="1" applyFill="1" applyBorder="1" applyAlignment="1" applyProtection="1">
      <alignment horizontal="center" vertical="center" wrapText="1"/>
    </xf>
    <xf numFmtId="0" fontId="18" fillId="4" borderId="114" xfId="0" applyFont="1" applyFill="1" applyBorder="1" applyAlignment="1" applyProtection="1">
      <alignment horizontal="center" vertical="center" wrapText="1"/>
    </xf>
    <xf numFmtId="0" fontId="18" fillId="4" borderId="113" xfId="0" applyFont="1" applyFill="1" applyBorder="1" applyAlignment="1" applyProtection="1">
      <alignment horizontal="center" vertical="center" wrapText="1"/>
    </xf>
    <xf numFmtId="0" fontId="18" fillId="4" borderId="33" xfId="0" applyFont="1" applyFill="1" applyBorder="1" applyAlignment="1" applyProtection="1">
      <alignment horizontal="center" vertical="center" wrapText="1"/>
    </xf>
    <xf numFmtId="0" fontId="18" fillId="4" borderId="45" xfId="0" applyFont="1" applyFill="1" applyBorder="1" applyAlignment="1" applyProtection="1">
      <alignment horizontal="center" vertical="center" wrapText="1"/>
    </xf>
    <xf numFmtId="0" fontId="18" fillId="4" borderId="109" xfId="0" applyFont="1" applyFill="1" applyBorder="1" applyAlignment="1" applyProtection="1">
      <alignment horizontal="center" vertical="center" wrapText="1"/>
    </xf>
    <xf numFmtId="0" fontId="18" fillId="4" borderId="111" xfId="0" applyFont="1" applyFill="1" applyBorder="1" applyAlignment="1" applyProtection="1">
      <alignment horizontal="center" vertical="center" wrapText="1"/>
    </xf>
    <xf numFmtId="14" fontId="18" fillId="4" borderId="7" xfId="0" applyNumberFormat="1" applyFont="1" applyFill="1" applyBorder="1" applyAlignment="1" applyProtection="1">
      <alignment horizontal="center" vertical="center" wrapText="1"/>
    </xf>
    <xf numFmtId="0" fontId="71" fillId="4" borderId="42" xfId="0" applyFont="1" applyFill="1" applyBorder="1" applyAlignment="1" applyProtection="1">
      <alignment horizontal="center" vertical="center" wrapText="1"/>
    </xf>
    <xf numFmtId="0" fontId="71" fillId="4" borderId="43" xfId="0" applyFont="1" applyFill="1" applyBorder="1" applyAlignment="1" applyProtection="1">
      <alignment horizontal="center" vertical="center" wrapText="1"/>
    </xf>
    <xf numFmtId="0" fontId="71" fillId="4" borderId="7" xfId="0" applyFont="1" applyFill="1" applyBorder="1" applyAlignment="1" applyProtection="1">
      <alignment horizontal="center" vertical="center" wrapText="1"/>
    </xf>
    <xf numFmtId="0" fontId="29" fillId="4" borderId="47" xfId="0" applyFont="1" applyFill="1" applyBorder="1" applyAlignment="1" applyProtection="1">
      <alignment wrapText="1"/>
    </xf>
    <xf numFmtId="0" fontId="29" fillId="4" borderId="48" xfId="0" applyFont="1" applyFill="1" applyBorder="1" applyAlignment="1" applyProtection="1">
      <alignment wrapText="1"/>
    </xf>
    <xf numFmtId="0" fontId="18" fillId="4" borderId="20" xfId="0" applyFont="1" applyFill="1" applyBorder="1" applyAlignment="1" applyProtection="1">
      <alignment horizontal="center" vertical="center" wrapText="1"/>
    </xf>
    <xf numFmtId="0" fontId="29" fillId="4" borderId="24" xfId="0" applyFont="1" applyFill="1" applyBorder="1" applyAlignment="1" applyProtection="1">
      <alignment wrapText="1"/>
    </xf>
    <xf numFmtId="0" fontId="29" fillId="4" borderId="23" xfId="0" applyFont="1" applyFill="1" applyBorder="1" applyAlignment="1" applyProtection="1">
      <alignment wrapText="1"/>
    </xf>
    <xf numFmtId="0" fontId="18" fillId="4" borderId="4" xfId="0" applyFont="1" applyFill="1" applyBorder="1" applyAlignment="1" applyProtection="1">
      <alignment horizontal="center" vertical="center" wrapText="1"/>
    </xf>
    <xf numFmtId="0" fontId="18" fillId="4" borderId="26" xfId="0" applyFont="1" applyFill="1" applyBorder="1" applyAlignment="1" applyProtection="1">
      <alignment horizontal="center" vertical="center" wrapText="1"/>
    </xf>
    <xf numFmtId="0" fontId="18" fillId="4" borderId="27" xfId="0" applyFont="1" applyFill="1" applyBorder="1" applyAlignment="1" applyProtection="1">
      <alignment horizontal="center" vertical="center" wrapText="1"/>
    </xf>
    <xf numFmtId="0" fontId="71" fillId="4" borderId="4" xfId="0" applyFont="1" applyFill="1" applyBorder="1" applyAlignment="1" applyProtection="1">
      <alignment horizontal="center" vertical="center" wrapText="1"/>
    </xf>
    <xf numFmtId="0" fontId="71" fillId="4" borderId="45" xfId="0" applyFont="1" applyFill="1" applyBorder="1" applyAlignment="1" applyProtection="1">
      <alignment horizontal="center" vertical="center" wrapText="1"/>
    </xf>
    <xf numFmtId="0" fontId="34" fillId="0" borderId="5" xfId="0" applyFont="1" applyBorder="1" applyAlignment="1" applyProtection="1">
      <alignment horizontal="center" vertical="center"/>
    </xf>
    <xf numFmtId="0" fontId="9" fillId="2" borderId="0" xfId="14" applyFont="1" applyFill="1" applyAlignment="1" applyProtection="1">
      <alignment horizontal="left" vertical="center" wrapText="1"/>
    </xf>
    <xf numFmtId="0" fontId="9" fillId="0" borderId="0" xfId="0" applyFont="1" applyAlignment="1" applyProtection="1">
      <alignment horizontal="left" vertical="top" wrapText="1"/>
    </xf>
    <xf numFmtId="0" fontId="18" fillId="6" borderId="76" xfId="14" applyFont="1" applyFill="1" applyBorder="1" applyAlignment="1" applyProtection="1">
      <alignment horizontal="center" vertical="center" wrapText="1"/>
    </xf>
    <xf numFmtId="0" fontId="18" fillId="6" borderId="107" xfId="14" applyFont="1" applyFill="1" applyBorder="1" applyAlignment="1" applyProtection="1">
      <alignment horizontal="center" vertical="center" wrapText="1"/>
    </xf>
    <xf numFmtId="0" fontId="18" fillId="6" borderId="77" xfId="14" applyFont="1" applyFill="1" applyBorder="1" applyAlignment="1" applyProtection="1">
      <alignment horizontal="center" vertical="center" wrapText="1"/>
    </xf>
    <xf numFmtId="0" fontId="18" fillId="6" borderId="15" xfId="14" applyFont="1" applyFill="1" applyBorder="1" applyAlignment="1" applyProtection="1">
      <alignment horizontal="center" vertical="center" wrapText="1"/>
    </xf>
    <xf numFmtId="0" fontId="0" fillId="0" borderId="118" xfId="0" applyBorder="1" applyAlignment="1" applyProtection="1">
      <alignment horizontal="center" vertical="center" wrapText="1"/>
    </xf>
    <xf numFmtId="0" fontId="18" fillId="6" borderId="115" xfId="14" applyFont="1" applyFill="1" applyBorder="1" applyAlignment="1" applyProtection="1">
      <alignment horizontal="center" vertical="center" wrapText="1"/>
    </xf>
    <xf numFmtId="0" fontId="18" fillId="6" borderId="21" xfId="14" applyFont="1" applyFill="1" applyBorder="1" applyAlignment="1" applyProtection="1">
      <alignment horizontal="center" vertical="center" wrapText="1"/>
    </xf>
    <xf numFmtId="0" fontId="75" fillId="6" borderId="47" xfId="14" applyFont="1" applyFill="1" applyBorder="1" applyAlignment="1" applyProtection="1">
      <alignment horizontal="center" vertical="top" wrapText="1"/>
    </xf>
    <xf numFmtId="0" fontId="18" fillId="6" borderId="48" xfId="14" applyFont="1" applyFill="1" applyBorder="1" applyAlignment="1" applyProtection="1">
      <alignment horizontal="center" vertical="top" wrapText="1"/>
    </xf>
    <xf numFmtId="0" fontId="18" fillId="6" borderId="36" xfId="14" applyFont="1" applyFill="1" applyBorder="1" applyAlignment="1" applyProtection="1">
      <alignment horizontal="center" vertical="center" wrapText="1"/>
    </xf>
    <xf numFmtId="0" fontId="18" fillId="6" borderId="120" xfId="14" applyFont="1" applyFill="1" applyBorder="1" applyAlignment="1" applyProtection="1">
      <alignment horizontal="center" vertical="center" wrapText="1"/>
    </xf>
    <xf numFmtId="0" fontId="18" fillId="6" borderId="44" xfId="14" applyFont="1" applyFill="1" applyBorder="1" applyAlignment="1" applyProtection="1">
      <alignment horizontal="center" vertical="center"/>
    </xf>
    <xf numFmtId="0" fontId="18" fillId="6" borderId="4" xfId="14" applyFont="1" applyFill="1" applyBorder="1" applyAlignment="1" applyProtection="1">
      <alignment horizontal="center" vertical="center"/>
    </xf>
    <xf numFmtId="0" fontId="0" fillId="0" borderId="45" xfId="0" applyBorder="1" applyAlignment="1" applyProtection="1">
      <alignment horizontal="center" vertical="center"/>
    </xf>
    <xf numFmtId="0" fontId="18" fillId="6" borderId="44" xfId="14" applyFont="1" applyFill="1" applyBorder="1" applyAlignment="1" applyProtection="1">
      <alignment horizontal="left" vertical="center" wrapText="1" indent="1"/>
    </xf>
    <xf numFmtId="0" fontId="18" fillId="6" borderId="4" xfId="14" applyFont="1" applyFill="1" applyBorder="1" applyAlignment="1" applyProtection="1">
      <alignment horizontal="left" vertical="center" wrapText="1" indent="1"/>
    </xf>
    <xf numFmtId="0" fontId="0" fillId="0" borderId="45" xfId="0" applyBorder="1" applyAlignment="1" applyProtection="1">
      <alignment horizontal="left" vertical="center" wrapText="1" indent="1"/>
    </xf>
    <xf numFmtId="0" fontId="18" fillId="6" borderId="20" xfId="14" applyFont="1" applyFill="1" applyBorder="1" applyAlignment="1" applyProtection="1">
      <alignment horizontal="center" vertical="center" wrapText="1"/>
    </xf>
    <xf numFmtId="0" fontId="18" fillId="6" borderId="24" xfId="14" applyFont="1" applyFill="1" applyBorder="1" applyAlignment="1" applyProtection="1">
      <alignment horizontal="center" vertical="center" wrapText="1"/>
    </xf>
    <xf numFmtId="0" fontId="18" fillId="6" borderId="23" xfId="14" applyFont="1" applyFill="1" applyBorder="1" applyAlignment="1" applyProtection="1">
      <alignment horizontal="center" vertical="center" wrapText="1"/>
    </xf>
    <xf numFmtId="0" fontId="18" fillId="3" borderId="42" xfId="14" applyFont="1" applyFill="1" applyBorder="1" applyAlignment="1" applyProtection="1">
      <alignment horizontal="center" vertical="center"/>
    </xf>
    <xf numFmtId="0" fontId="18" fillId="3" borderId="43" xfId="14" applyFont="1" applyFill="1" applyBorder="1" applyAlignment="1" applyProtection="1">
      <alignment horizontal="center" vertical="center"/>
    </xf>
    <xf numFmtId="0" fontId="18" fillId="3" borderId="7" xfId="14" applyFont="1" applyFill="1" applyBorder="1" applyAlignment="1" applyProtection="1">
      <alignment horizontal="center" vertical="center"/>
    </xf>
    <xf numFmtId="0" fontId="12" fillId="10" borderId="0" xfId="0" applyFont="1" applyFill="1" applyAlignment="1" applyProtection="1">
      <alignment horizontal="center" vertical="center"/>
    </xf>
    <xf numFmtId="0" fontId="61" fillId="10" borderId="0" xfId="0" applyFont="1" applyFill="1" applyAlignment="1" applyProtection="1">
      <alignment horizontal="center" vertical="center" wrapText="1"/>
    </xf>
    <xf numFmtId="0" fontId="34" fillId="10" borderId="0" xfId="0" applyFont="1" applyFill="1" applyAlignment="1" applyProtection="1">
      <alignment horizontal="center" vertical="center"/>
    </xf>
    <xf numFmtId="0" fontId="9" fillId="0" borderId="0" xfId="0" applyFont="1" applyAlignment="1" applyProtection="1">
      <alignment horizontal="left" wrapText="1"/>
    </xf>
    <xf numFmtId="0" fontId="0" fillId="0" borderId="0" xfId="0" applyAlignment="1" applyProtection="1">
      <alignment horizontal="left" wrapText="1"/>
    </xf>
    <xf numFmtId="0" fontId="75" fillId="6" borderId="47" xfId="10" applyFont="1" applyFill="1" applyBorder="1" applyAlignment="1" applyProtection="1">
      <alignment horizontal="center" vertical="top" wrapText="1"/>
    </xf>
    <xf numFmtId="0" fontId="75" fillId="6" borderId="48" xfId="10" applyFont="1" applyFill="1" applyBorder="1" applyAlignment="1" applyProtection="1">
      <alignment horizontal="center" vertical="top" wrapText="1"/>
    </xf>
    <xf numFmtId="0" fontId="18" fillId="6" borderId="35" xfId="10" applyFont="1" applyFill="1" applyBorder="1" applyAlignment="1" applyProtection="1">
      <alignment horizontal="center" vertical="center" wrapText="1"/>
    </xf>
    <xf numFmtId="0" fontId="18" fillId="6" borderId="39" xfId="10" applyFont="1" applyFill="1" applyBorder="1" applyAlignment="1" applyProtection="1">
      <alignment horizontal="center" vertical="center" wrapText="1"/>
    </xf>
    <xf numFmtId="0" fontId="19" fillId="6" borderId="22" xfId="10" applyFont="1" applyFill="1" applyBorder="1" applyAlignment="1" applyProtection="1">
      <alignment horizontal="center" vertical="center" wrapText="1"/>
    </xf>
    <xf numFmtId="0" fontId="18" fillId="3" borderId="35" xfId="10" applyFont="1" applyFill="1" applyBorder="1" applyAlignment="1" applyProtection="1">
      <alignment horizontal="center" vertical="center" wrapText="1"/>
    </xf>
    <xf numFmtId="0" fontId="0" fillId="0" borderId="39" xfId="0" applyBorder="1" applyAlignment="1" applyProtection="1">
      <alignment horizontal="center" vertical="center" wrapText="1"/>
    </xf>
    <xf numFmtId="0" fontId="0" fillId="0" borderId="22" xfId="0" applyBorder="1" applyAlignment="1" applyProtection="1">
      <alignment horizontal="center" vertical="center" wrapText="1"/>
    </xf>
    <xf numFmtId="0" fontId="18" fillId="6" borderId="44" xfId="10" applyFont="1" applyFill="1" applyBorder="1" applyAlignment="1" applyProtection="1">
      <alignment horizontal="left" vertical="center" wrapText="1" indent="2"/>
    </xf>
    <xf numFmtId="0" fontId="18" fillId="6" borderId="45" xfId="10" applyFont="1" applyFill="1" applyBorder="1" applyAlignment="1" applyProtection="1">
      <alignment horizontal="left" vertical="center" wrapText="1" indent="2"/>
    </xf>
    <xf numFmtId="0" fontId="18" fillId="6" borderId="10" xfId="14" applyFont="1" applyFill="1" applyBorder="1" applyAlignment="1" applyProtection="1">
      <alignment horizontal="left" vertical="center" wrapText="1" indent="1"/>
    </xf>
    <xf numFmtId="0" fontId="0" fillId="0" borderId="45" xfId="0" applyBorder="1" applyAlignment="1" applyProtection="1">
      <alignment horizontal="center" vertical="center" wrapText="1"/>
    </xf>
    <xf numFmtId="0" fontId="18" fillId="3" borderId="42" xfId="10" applyFont="1" applyFill="1" applyBorder="1" applyAlignment="1" applyProtection="1">
      <alignment horizontal="center" vertical="center" wrapText="1"/>
    </xf>
    <xf numFmtId="0" fontId="18" fillId="3" borderId="43" xfId="10" applyFont="1" applyFill="1" applyBorder="1" applyAlignment="1" applyProtection="1">
      <alignment horizontal="center" vertical="center" wrapText="1"/>
    </xf>
    <xf numFmtId="0" fontId="0" fillId="0" borderId="0" xfId="0" applyAlignment="1" applyProtection="1">
      <alignment horizontal="center" vertical="center"/>
    </xf>
    <xf numFmtId="0" fontId="62" fillId="0" borderId="0" xfId="4" applyFont="1" applyAlignment="1" applyProtection="1">
      <alignment horizontal="center" wrapText="1"/>
    </xf>
    <xf numFmtId="0" fontId="0" fillId="0" borderId="0" xfId="0" applyAlignment="1" applyProtection="1">
      <alignment horizontal="center" wrapText="1"/>
    </xf>
    <xf numFmtId="0" fontId="9" fillId="2" borderId="0" xfId="0" applyFont="1" applyFill="1" applyAlignment="1" applyProtection="1">
      <alignment horizontal="left" vertical="top" wrapText="1"/>
    </xf>
    <xf numFmtId="0" fontId="9" fillId="2" borderId="0" xfId="0" applyFont="1" applyFill="1" applyAlignment="1" applyProtection="1">
      <alignment horizontal="left" wrapText="1"/>
    </xf>
    <xf numFmtId="0" fontId="50" fillId="3" borderId="47" xfId="0" applyFont="1" applyFill="1" applyBorder="1" applyAlignment="1" applyProtection="1">
      <alignment horizontal="left" vertical="top" wrapText="1" indent="1"/>
    </xf>
    <xf numFmtId="0" fontId="50" fillId="3" borderId="0" xfId="0" applyFont="1" applyFill="1" applyAlignment="1" applyProtection="1">
      <alignment horizontal="left" vertical="top" wrapText="1" indent="1"/>
    </xf>
    <xf numFmtId="0" fontId="50" fillId="3" borderId="77" xfId="0" applyFont="1" applyFill="1" applyBorder="1" applyAlignment="1" applyProtection="1">
      <alignment horizontal="center" vertical="center" wrapText="1"/>
    </xf>
    <xf numFmtId="0" fontId="50" fillId="3" borderId="104" xfId="0" applyFont="1" applyFill="1" applyBorder="1" applyAlignment="1" applyProtection="1">
      <alignment horizontal="center" vertical="center" wrapText="1"/>
    </xf>
    <xf numFmtId="0" fontId="50" fillId="3" borderId="112" xfId="0" applyFont="1" applyFill="1" applyBorder="1" applyAlignment="1" applyProtection="1">
      <alignment horizontal="center" vertical="center" wrapText="1"/>
    </xf>
    <xf numFmtId="0" fontId="50" fillId="3" borderId="35" xfId="0" applyFont="1" applyFill="1" applyBorder="1" applyAlignment="1" applyProtection="1">
      <alignment horizontal="center" vertical="center" wrapText="1"/>
    </xf>
    <xf numFmtId="0" fontId="50" fillId="3" borderId="39" xfId="0" applyFont="1" applyFill="1" applyBorder="1" applyAlignment="1" applyProtection="1">
      <alignment horizontal="center" vertical="center" wrapText="1"/>
    </xf>
    <xf numFmtId="0" fontId="50" fillId="3" borderId="22" xfId="0" applyFont="1" applyFill="1" applyBorder="1" applyAlignment="1" applyProtection="1">
      <alignment horizontal="center" vertical="center" wrapText="1"/>
    </xf>
    <xf numFmtId="0" fontId="50" fillId="3" borderId="76" xfId="0" applyFont="1" applyFill="1" applyBorder="1" applyAlignment="1" applyProtection="1">
      <alignment horizontal="left" vertical="top" wrapText="1"/>
    </xf>
    <xf numFmtId="0" fontId="50" fillId="3" borderId="107" xfId="0" applyFont="1" applyFill="1" applyBorder="1" applyAlignment="1" applyProtection="1">
      <alignment horizontal="left" vertical="top" wrapText="1"/>
    </xf>
    <xf numFmtId="0" fontId="48" fillId="3" borderId="8" xfId="0" applyFont="1" applyFill="1" applyBorder="1" applyAlignment="1" applyProtection="1">
      <alignment horizontal="center" vertical="center"/>
    </xf>
    <xf numFmtId="0" fontId="48" fillId="3" borderId="9" xfId="0" applyFont="1" applyFill="1" applyBorder="1" applyAlignment="1" applyProtection="1">
      <alignment horizontal="center" vertical="center"/>
    </xf>
    <xf numFmtId="0" fontId="48" fillId="3" borderId="10" xfId="0" applyFont="1" applyFill="1" applyBorder="1" applyAlignment="1" applyProtection="1">
      <alignment horizontal="center" vertical="center"/>
    </xf>
    <xf numFmtId="0" fontId="12" fillId="2" borderId="0" xfId="0" applyFont="1" applyFill="1" applyAlignment="1" applyProtection="1">
      <alignment horizontal="center" vertical="center"/>
    </xf>
    <xf numFmtId="0" fontId="50" fillId="3" borderId="75" xfId="0" applyFont="1" applyFill="1" applyBorder="1" applyAlignment="1" applyProtection="1">
      <alignment horizontal="left" vertical="center" wrapText="1"/>
    </xf>
    <xf numFmtId="0" fontId="0" fillId="0" borderId="15" xfId="0" applyBorder="1" applyAlignment="1" applyProtection="1">
      <alignment vertical="center" wrapText="1"/>
    </xf>
    <xf numFmtId="0" fontId="0" fillId="0" borderId="118" xfId="0" applyBorder="1" applyAlignment="1" applyProtection="1">
      <alignment vertical="center" wrapText="1"/>
    </xf>
    <xf numFmtId="0" fontId="50" fillId="3" borderId="77" xfId="0" applyFont="1" applyFill="1" applyBorder="1" applyAlignment="1" applyProtection="1">
      <alignment horizontal="left" vertical="center" wrapText="1"/>
    </xf>
    <xf numFmtId="0" fontId="70" fillId="2" borderId="0" xfId="0" applyFont="1" applyFill="1" applyAlignment="1" applyProtection="1">
      <alignment horizontal="center" vertical="center"/>
    </xf>
    <xf numFmtId="0" fontId="80" fillId="2" borderId="0" xfId="0" applyFont="1" applyFill="1" applyAlignment="1" applyProtection="1">
      <alignment horizontal="center" vertical="center"/>
    </xf>
    <xf numFmtId="0" fontId="81" fillId="2" borderId="0" xfId="0" applyFont="1" applyFill="1" applyAlignment="1" applyProtection="1">
      <alignment horizontal="center" vertical="center"/>
    </xf>
    <xf numFmtId="0" fontId="82" fillId="2" borderId="0" xfId="15" applyFont="1" applyFill="1" applyAlignment="1" applyProtection="1">
      <alignment horizontal="center" vertical="center"/>
    </xf>
    <xf numFmtId="0" fontId="84" fillId="2" borderId="0" xfId="15" applyFont="1" applyFill="1" applyAlignment="1" applyProtection="1">
      <alignment horizontal="center" vertical="center" wrapText="1"/>
    </xf>
    <xf numFmtId="0" fontId="84" fillId="2" borderId="0" xfId="15" applyFont="1" applyFill="1" applyAlignment="1" applyProtection="1">
      <alignment horizontal="center" vertical="center" wrapText="1" shrinkToFit="1"/>
    </xf>
  </cellXfs>
  <cellStyles count="17">
    <cellStyle name="Migliaia" xfId="1" builtinId="3"/>
    <cellStyle name="Normal 10" xfId="2" xr:uid="{C7853443-F596-46DE-80D6-7E74E1C96949}"/>
    <cellStyle name="Normal 15 3" xfId="10" xr:uid="{48CA057B-0324-4CD2-B68D-327D3ACFBB4A}"/>
    <cellStyle name="Normal 15 4" xfId="14" xr:uid="{C6E7AA27-8583-4B9E-88C6-380C7F2A4E26}"/>
    <cellStyle name="Normal 16" xfId="5" xr:uid="{73F732C2-AE38-40FC-9B3C-A39F0600E2F5}"/>
    <cellStyle name="Normal 18" xfId="15" xr:uid="{11FC4418-7DD3-4BB3-B55C-DECB932A0DB8}"/>
    <cellStyle name="Normal 2 2 2" xfId="7" xr:uid="{64AF8D45-85FA-42EB-9DFD-EE7E39BF04E9}"/>
    <cellStyle name="Normal 2 3" xfId="12" xr:uid="{2D0C1FDE-B09D-45B4-B960-07F948CBDAD7}"/>
    <cellStyle name="Normal 3 3" xfId="11" xr:uid="{EEE61C15-C6B7-461F-AE60-F5978BCDC6DA}"/>
    <cellStyle name="Normal 8 2 6 2" xfId="4" xr:uid="{F08587EA-ECFE-4BA9-88C2-AC90F53F8FB6}"/>
    <cellStyle name="Normal 8 2 6 2 3" xfId="13" xr:uid="{29E91034-53FF-47E8-9EA2-6C556F7C0D2A}"/>
    <cellStyle name="Normal 8 2 6 4 2" xfId="6" xr:uid="{A93048F8-2C93-4096-8250-8EB1DD5739C4}"/>
    <cellStyle name="Normal_17 MKR IM 2 2" xfId="9" xr:uid="{E4B40641-972C-4DF7-88F5-EB06D2A6F1AD}"/>
    <cellStyle name="Normal_ListMarketRiskParameters" xfId="8" xr:uid="{26A96CD8-47C8-4156-A505-BEB538AA5BAF}"/>
    <cellStyle name="Normale" xfId="0" builtinId="0"/>
    <cellStyle name="Percent 7" xfId="16" xr:uid="{B01DA123-EE5D-460E-AF04-F055CEF70043}"/>
    <cellStyle name="Standard 3 2" xfId="3" xr:uid="{F1AFF228-08B5-40FB-AB77-0191A79043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1" Type="http://schemas.openxmlformats.org/officeDocument/2006/relationships/image" Target="../media/image4.png"/></Relationships>
</file>

<file path=xl/drawings/_rels/drawing17.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5029201</xdr:colOff>
      <xdr:row>0</xdr:row>
      <xdr:rowOff>133351</xdr:rowOff>
    </xdr:from>
    <xdr:to>
      <xdr:col>2</xdr:col>
      <xdr:colOff>771525</xdr:colOff>
      <xdr:row>2</xdr:row>
      <xdr:rowOff>12905</xdr:rowOff>
    </xdr:to>
    <xdr:pic>
      <xdr:nvPicPr>
        <xdr:cNvPr id="2" name="Picture 1">
          <a:extLst>
            <a:ext uri="{FF2B5EF4-FFF2-40B4-BE49-F238E27FC236}">
              <a16:creationId xmlns:a16="http://schemas.microsoft.com/office/drawing/2014/main" id="{033405D6-C2EF-48E9-A56B-DB6E6C4964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76851" y="133351"/>
          <a:ext cx="2276474" cy="73045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0</xdr:row>
      <xdr:rowOff>269874</xdr:rowOff>
    </xdr:from>
    <xdr:to>
      <xdr:col>2</xdr:col>
      <xdr:colOff>163888</xdr:colOff>
      <xdr:row>2</xdr:row>
      <xdr:rowOff>269874</xdr:rowOff>
    </xdr:to>
    <xdr:pic>
      <xdr:nvPicPr>
        <xdr:cNvPr id="2" name="Picture 1">
          <a:extLst>
            <a:ext uri="{FF2B5EF4-FFF2-40B4-BE49-F238E27FC236}">
              <a16:creationId xmlns:a16="http://schemas.microsoft.com/office/drawing/2014/main" id="{ADF8635A-E190-4E39-AF70-27F1304E18FD}"/>
            </a:ext>
          </a:extLst>
        </xdr:cNvPr>
        <xdr:cNvPicPr>
          <a:picLocks noChangeAspect="1"/>
        </xdr:cNvPicPr>
      </xdr:nvPicPr>
      <xdr:blipFill>
        <a:blip xmlns:r="http://schemas.openxmlformats.org/officeDocument/2006/relationships" r:embed="rId1"/>
        <a:stretch>
          <a:fillRect/>
        </a:stretch>
      </xdr:blipFill>
      <xdr:spPr>
        <a:xfrm>
          <a:off x="273050" y="269874"/>
          <a:ext cx="2164138" cy="762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3969</xdr:colOff>
      <xdr:row>1</xdr:row>
      <xdr:rowOff>88899</xdr:rowOff>
    </xdr:from>
    <xdr:to>
      <xdr:col>1</xdr:col>
      <xdr:colOff>1424460</xdr:colOff>
      <xdr:row>2</xdr:row>
      <xdr:rowOff>1733</xdr:rowOff>
    </xdr:to>
    <xdr:pic>
      <xdr:nvPicPr>
        <xdr:cNvPr id="2" name="Picture 1">
          <a:extLst>
            <a:ext uri="{FF2B5EF4-FFF2-40B4-BE49-F238E27FC236}">
              <a16:creationId xmlns:a16="http://schemas.microsoft.com/office/drawing/2014/main" id="{44384DED-873A-4BA9-8C2D-E8B50375BCD4}"/>
            </a:ext>
          </a:extLst>
        </xdr:cNvPr>
        <xdr:cNvPicPr>
          <a:picLocks noChangeAspect="1"/>
        </xdr:cNvPicPr>
      </xdr:nvPicPr>
      <xdr:blipFill>
        <a:blip xmlns:r="http://schemas.openxmlformats.org/officeDocument/2006/relationships" r:embed="rId1"/>
        <a:stretch>
          <a:fillRect/>
        </a:stretch>
      </xdr:blipFill>
      <xdr:spPr>
        <a:xfrm>
          <a:off x="181769" y="368299"/>
          <a:ext cx="1420491" cy="54148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266700</xdr:colOff>
      <xdr:row>0</xdr:row>
      <xdr:rowOff>88900</xdr:rowOff>
    </xdr:from>
    <xdr:to>
      <xdr:col>1</xdr:col>
      <xdr:colOff>163191</xdr:colOff>
      <xdr:row>0</xdr:row>
      <xdr:rowOff>619791</xdr:rowOff>
    </xdr:to>
    <xdr:pic>
      <xdr:nvPicPr>
        <xdr:cNvPr id="2" name="Picture 1">
          <a:extLst>
            <a:ext uri="{FF2B5EF4-FFF2-40B4-BE49-F238E27FC236}">
              <a16:creationId xmlns:a16="http://schemas.microsoft.com/office/drawing/2014/main" id="{9F4FA133-BCB4-474E-BEBD-D44C0A0437BD}"/>
            </a:ext>
          </a:extLst>
        </xdr:cNvPr>
        <xdr:cNvPicPr>
          <a:picLocks noChangeAspect="1"/>
        </xdr:cNvPicPr>
      </xdr:nvPicPr>
      <xdr:blipFill>
        <a:blip xmlns:r="http://schemas.openxmlformats.org/officeDocument/2006/relationships" r:embed="rId1"/>
        <a:stretch>
          <a:fillRect/>
        </a:stretch>
      </xdr:blipFill>
      <xdr:spPr>
        <a:xfrm>
          <a:off x="266700" y="88900"/>
          <a:ext cx="1490341" cy="53089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1599786</xdr:colOff>
      <xdr:row>2</xdr:row>
      <xdr:rowOff>209422</xdr:rowOff>
    </xdr:to>
    <xdr:pic>
      <xdr:nvPicPr>
        <xdr:cNvPr id="2" name="Picture 1">
          <a:extLst>
            <a:ext uri="{FF2B5EF4-FFF2-40B4-BE49-F238E27FC236}">
              <a16:creationId xmlns:a16="http://schemas.microsoft.com/office/drawing/2014/main" id="{704CFF96-5434-4657-83D8-26C8ADACD4F7}"/>
            </a:ext>
          </a:extLst>
        </xdr:cNvPr>
        <xdr:cNvPicPr>
          <a:picLocks noChangeAspect="1"/>
        </xdr:cNvPicPr>
      </xdr:nvPicPr>
      <xdr:blipFill>
        <a:blip xmlns:r="http://schemas.openxmlformats.org/officeDocument/2006/relationships" r:embed="rId1"/>
        <a:stretch>
          <a:fillRect/>
        </a:stretch>
      </xdr:blipFill>
      <xdr:spPr>
        <a:xfrm>
          <a:off x="209550" y="177800"/>
          <a:ext cx="1599786" cy="526922"/>
        </a:xfrm>
        <a:prstGeom prst="rect">
          <a:avLst/>
        </a:prstGeom>
      </xdr:spPr>
    </xdr:pic>
    <xdr:clientData/>
  </xdr:twoCellAnchor>
  <xdr:twoCellAnchor editAs="oneCell">
    <xdr:from>
      <xdr:col>1</xdr:col>
      <xdr:colOff>0</xdr:colOff>
      <xdr:row>1</xdr:row>
      <xdr:rowOff>0</xdr:rowOff>
    </xdr:from>
    <xdr:to>
      <xdr:col>1</xdr:col>
      <xdr:colOff>1599786</xdr:colOff>
      <xdr:row>2</xdr:row>
      <xdr:rowOff>209422</xdr:rowOff>
    </xdr:to>
    <xdr:pic>
      <xdr:nvPicPr>
        <xdr:cNvPr id="3" name="Picture 2">
          <a:extLst>
            <a:ext uri="{FF2B5EF4-FFF2-40B4-BE49-F238E27FC236}">
              <a16:creationId xmlns:a16="http://schemas.microsoft.com/office/drawing/2014/main" id="{EA7816E4-9EB0-46BD-AFCD-76B45505DD65}"/>
            </a:ext>
          </a:extLst>
        </xdr:cNvPr>
        <xdr:cNvPicPr>
          <a:picLocks noChangeAspect="1"/>
        </xdr:cNvPicPr>
      </xdr:nvPicPr>
      <xdr:blipFill>
        <a:blip xmlns:r="http://schemas.openxmlformats.org/officeDocument/2006/relationships" r:embed="rId1"/>
        <a:stretch>
          <a:fillRect/>
        </a:stretch>
      </xdr:blipFill>
      <xdr:spPr>
        <a:xfrm>
          <a:off x="209550" y="177800"/>
          <a:ext cx="1599786" cy="526922"/>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207169</xdr:colOff>
      <xdr:row>1</xdr:row>
      <xdr:rowOff>47625</xdr:rowOff>
    </xdr:from>
    <xdr:to>
      <xdr:col>1</xdr:col>
      <xdr:colOff>1592642</xdr:colOff>
      <xdr:row>2</xdr:row>
      <xdr:rowOff>257047</xdr:rowOff>
    </xdr:to>
    <xdr:pic>
      <xdr:nvPicPr>
        <xdr:cNvPr id="2" name="Picture 1">
          <a:extLst>
            <a:ext uri="{FF2B5EF4-FFF2-40B4-BE49-F238E27FC236}">
              <a16:creationId xmlns:a16="http://schemas.microsoft.com/office/drawing/2014/main" id="{305CA161-1B26-4B71-ACC0-D5E58A8D2074}"/>
            </a:ext>
          </a:extLst>
        </xdr:cNvPr>
        <xdr:cNvPicPr>
          <a:picLocks noChangeAspect="1"/>
        </xdr:cNvPicPr>
      </xdr:nvPicPr>
      <xdr:blipFill>
        <a:blip xmlns:r="http://schemas.openxmlformats.org/officeDocument/2006/relationships" r:embed="rId1"/>
        <a:stretch>
          <a:fillRect/>
        </a:stretch>
      </xdr:blipFill>
      <xdr:spPr>
        <a:xfrm>
          <a:off x="207169" y="206375"/>
          <a:ext cx="1626773" cy="520572"/>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157238</xdr:colOff>
      <xdr:row>0</xdr:row>
      <xdr:rowOff>145143</xdr:rowOff>
    </xdr:from>
    <xdr:to>
      <xdr:col>1</xdr:col>
      <xdr:colOff>1153398</xdr:colOff>
      <xdr:row>2</xdr:row>
      <xdr:rowOff>191467</xdr:rowOff>
    </xdr:to>
    <xdr:pic>
      <xdr:nvPicPr>
        <xdr:cNvPr id="2" name="Picture 1">
          <a:extLst>
            <a:ext uri="{FF2B5EF4-FFF2-40B4-BE49-F238E27FC236}">
              <a16:creationId xmlns:a16="http://schemas.microsoft.com/office/drawing/2014/main" id="{B970B7EA-115B-4709-849A-70CCBA14B0CA}"/>
            </a:ext>
          </a:extLst>
        </xdr:cNvPr>
        <xdr:cNvPicPr>
          <a:picLocks noChangeAspect="1"/>
        </xdr:cNvPicPr>
      </xdr:nvPicPr>
      <xdr:blipFill>
        <a:blip xmlns:r="http://schemas.openxmlformats.org/officeDocument/2006/relationships" r:embed="rId1"/>
        <a:stretch>
          <a:fillRect/>
        </a:stretch>
      </xdr:blipFill>
      <xdr:spPr>
        <a:xfrm>
          <a:off x="157238" y="145143"/>
          <a:ext cx="1637510" cy="516224"/>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606733</xdr:colOff>
      <xdr:row>0</xdr:row>
      <xdr:rowOff>134441</xdr:rowOff>
    </xdr:from>
    <xdr:to>
      <xdr:col>1</xdr:col>
      <xdr:colOff>1602893</xdr:colOff>
      <xdr:row>3</xdr:row>
      <xdr:rowOff>63040</xdr:rowOff>
    </xdr:to>
    <xdr:pic>
      <xdr:nvPicPr>
        <xdr:cNvPr id="2" name="Picture 1">
          <a:extLst>
            <a:ext uri="{FF2B5EF4-FFF2-40B4-BE49-F238E27FC236}">
              <a16:creationId xmlns:a16="http://schemas.microsoft.com/office/drawing/2014/main" id="{0E542AF8-CB36-49D8-BF54-CC1041A1B18B}"/>
            </a:ext>
          </a:extLst>
        </xdr:cNvPr>
        <xdr:cNvPicPr>
          <a:picLocks noChangeAspect="1"/>
        </xdr:cNvPicPr>
      </xdr:nvPicPr>
      <xdr:blipFill>
        <a:blip xmlns:r="http://schemas.openxmlformats.org/officeDocument/2006/relationships" r:embed="rId1"/>
        <a:stretch>
          <a:fillRect/>
        </a:stretch>
      </xdr:blipFill>
      <xdr:spPr>
        <a:xfrm>
          <a:off x="606733" y="134441"/>
          <a:ext cx="1637510" cy="53184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457200</xdr:colOff>
      <xdr:row>0</xdr:row>
      <xdr:rowOff>88107</xdr:rowOff>
    </xdr:from>
    <xdr:to>
      <xdr:col>0</xdr:col>
      <xdr:colOff>2074070</xdr:colOff>
      <xdr:row>0</xdr:row>
      <xdr:rowOff>704851</xdr:rowOff>
    </xdr:to>
    <xdr:pic>
      <xdr:nvPicPr>
        <xdr:cNvPr id="2" name="Placeholder">
          <a:extLst>
            <a:ext uri="{FF2B5EF4-FFF2-40B4-BE49-F238E27FC236}">
              <a16:creationId xmlns:a16="http://schemas.microsoft.com/office/drawing/2014/main" id="{8B25492A-9BEF-4A82-A4FD-0B89EF026B3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7200" y="88107"/>
          <a:ext cx="1616870" cy="616744"/>
        </a:xfrm>
        <a:prstGeom prst="rect">
          <a:avLst/>
        </a:prstGeom>
        <a:extLst>
          <a:ext uri="{FAA26D3D-D897-4be2-8F04-BA451C77F1D7}">
            <ma14:placeholderFlag xmlns:lc="http://schemas.openxmlformats.org/drawingml/2006/lockedCanvas"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ve="http://schemas.openxmlformats.org/markup-compatibility/2006"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val="1"/>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1443089</xdr:colOff>
      <xdr:row>2</xdr:row>
      <xdr:rowOff>111298</xdr:rowOff>
    </xdr:to>
    <xdr:pic>
      <xdr:nvPicPr>
        <xdr:cNvPr id="2" name="Picture 1">
          <a:extLst>
            <a:ext uri="{FF2B5EF4-FFF2-40B4-BE49-F238E27FC236}">
              <a16:creationId xmlns:a16="http://schemas.microsoft.com/office/drawing/2014/main" id="{8EAB6F92-BFF3-42D0-ACD9-D3F9322CA046}"/>
            </a:ext>
          </a:extLst>
        </xdr:cNvPr>
        <xdr:cNvPicPr>
          <a:picLocks noChangeAspect="1"/>
        </xdr:cNvPicPr>
      </xdr:nvPicPr>
      <xdr:blipFill>
        <a:blip xmlns:r="http://schemas.openxmlformats.org/officeDocument/2006/relationships" r:embed="rId1"/>
        <a:stretch>
          <a:fillRect/>
        </a:stretch>
      </xdr:blipFill>
      <xdr:spPr>
        <a:xfrm>
          <a:off x="381000" y="146050"/>
          <a:ext cx="1443089" cy="5303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47625</xdr:colOff>
      <xdr:row>1</xdr:row>
      <xdr:rowOff>38100</xdr:rowOff>
    </xdr:from>
    <xdr:to>
      <xdr:col>2</xdr:col>
      <xdr:colOff>829941</xdr:colOff>
      <xdr:row>2</xdr:row>
      <xdr:rowOff>149398</xdr:rowOff>
    </xdr:to>
    <xdr:pic>
      <xdr:nvPicPr>
        <xdr:cNvPr id="2" name="Picture 1">
          <a:extLst>
            <a:ext uri="{FF2B5EF4-FFF2-40B4-BE49-F238E27FC236}">
              <a16:creationId xmlns:a16="http://schemas.microsoft.com/office/drawing/2014/main" id="{8B58A120-786E-4871-A339-949871C5016B}"/>
            </a:ext>
          </a:extLst>
        </xdr:cNvPr>
        <xdr:cNvPicPr>
          <a:picLocks noChangeAspect="1"/>
        </xdr:cNvPicPr>
      </xdr:nvPicPr>
      <xdr:blipFill>
        <a:blip xmlns:r="http://schemas.openxmlformats.org/officeDocument/2006/relationships" r:embed="rId1"/>
        <a:stretch>
          <a:fillRect/>
        </a:stretch>
      </xdr:blipFill>
      <xdr:spPr>
        <a:xfrm>
          <a:off x="428625" y="184150"/>
          <a:ext cx="1449066" cy="5303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78442</xdr:colOff>
      <xdr:row>0</xdr:row>
      <xdr:rowOff>369794</xdr:rowOff>
    </xdr:from>
    <xdr:to>
      <xdr:col>1</xdr:col>
      <xdr:colOff>1678228</xdr:colOff>
      <xdr:row>2</xdr:row>
      <xdr:rowOff>220301</xdr:rowOff>
    </xdr:to>
    <xdr:pic>
      <xdr:nvPicPr>
        <xdr:cNvPr id="2" name="Picture 1">
          <a:extLst>
            <a:ext uri="{FF2B5EF4-FFF2-40B4-BE49-F238E27FC236}">
              <a16:creationId xmlns:a16="http://schemas.microsoft.com/office/drawing/2014/main" id="{45F19018-5E5B-41F8-9F4D-AB50C0950C0B}"/>
            </a:ext>
          </a:extLst>
        </xdr:cNvPr>
        <xdr:cNvPicPr>
          <a:picLocks noChangeAspect="1"/>
        </xdr:cNvPicPr>
      </xdr:nvPicPr>
      <xdr:blipFill>
        <a:blip xmlns:r="http://schemas.openxmlformats.org/officeDocument/2006/relationships" r:embed="rId1"/>
        <a:stretch>
          <a:fillRect/>
        </a:stretch>
      </xdr:blipFill>
      <xdr:spPr>
        <a:xfrm>
          <a:off x="256242" y="369794"/>
          <a:ext cx="1599786" cy="53630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36019</xdr:colOff>
      <xdr:row>1</xdr:row>
      <xdr:rowOff>18409</xdr:rowOff>
    </xdr:from>
    <xdr:to>
      <xdr:col>1</xdr:col>
      <xdr:colOff>1456510</xdr:colOff>
      <xdr:row>2</xdr:row>
      <xdr:rowOff>107414</xdr:rowOff>
    </xdr:to>
    <xdr:pic>
      <xdr:nvPicPr>
        <xdr:cNvPr id="2" name="Picture 1">
          <a:extLst>
            <a:ext uri="{FF2B5EF4-FFF2-40B4-BE49-F238E27FC236}">
              <a16:creationId xmlns:a16="http://schemas.microsoft.com/office/drawing/2014/main" id="{8668CFBE-8E4A-4AF6-ABD9-71DF1F0E9FDA}"/>
            </a:ext>
          </a:extLst>
        </xdr:cNvPr>
        <xdr:cNvPicPr>
          <a:picLocks noChangeAspect="1"/>
        </xdr:cNvPicPr>
      </xdr:nvPicPr>
      <xdr:blipFill>
        <a:blip xmlns:r="http://schemas.openxmlformats.org/officeDocument/2006/relationships" r:embed="rId1"/>
        <a:stretch>
          <a:fillRect/>
        </a:stretch>
      </xdr:blipFill>
      <xdr:spPr>
        <a:xfrm>
          <a:off x="277319" y="177159"/>
          <a:ext cx="1420491" cy="53350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161925</xdr:rowOff>
    </xdr:from>
    <xdr:to>
      <xdr:col>1</xdr:col>
      <xdr:colOff>1420491</xdr:colOff>
      <xdr:row>2</xdr:row>
      <xdr:rowOff>187991</xdr:rowOff>
    </xdr:to>
    <xdr:pic>
      <xdr:nvPicPr>
        <xdr:cNvPr id="2" name="Picture 1">
          <a:extLst>
            <a:ext uri="{FF2B5EF4-FFF2-40B4-BE49-F238E27FC236}">
              <a16:creationId xmlns:a16="http://schemas.microsoft.com/office/drawing/2014/main" id="{87719939-68B1-4EE0-86AF-8D3FA240A495}"/>
            </a:ext>
          </a:extLst>
        </xdr:cNvPr>
        <xdr:cNvPicPr>
          <a:picLocks noChangeAspect="1"/>
        </xdr:cNvPicPr>
      </xdr:nvPicPr>
      <xdr:blipFill>
        <a:blip xmlns:r="http://schemas.openxmlformats.org/officeDocument/2006/relationships" r:embed="rId1"/>
        <a:stretch>
          <a:fillRect/>
        </a:stretch>
      </xdr:blipFill>
      <xdr:spPr>
        <a:xfrm>
          <a:off x="177800" y="161925"/>
          <a:ext cx="1420491" cy="51501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0</xdr:colOff>
      <xdr:row>4</xdr:row>
      <xdr:rowOff>29845</xdr:rowOff>
    </xdr:to>
    <xdr:pic>
      <xdr:nvPicPr>
        <xdr:cNvPr id="2" name="Picture 1">
          <a:extLst>
            <a:ext uri="{FF2B5EF4-FFF2-40B4-BE49-F238E27FC236}">
              <a16:creationId xmlns:a16="http://schemas.microsoft.com/office/drawing/2014/main" id="{499D525A-EEF0-40F1-A7D8-903B0B8ECB6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0850" y="158750"/>
          <a:ext cx="0" cy="10013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0</xdr:colOff>
      <xdr:row>4</xdr:row>
      <xdr:rowOff>29845</xdr:rowOff>
    </xdr:to>
    <xdr:pic>
      <xdr:nvPicPr>
        <xdr:cNvPr id="3" name="Picture 2">
          <a:extLst>
            <a:ext uri="{FF2B5EF4-FFF2-40B4-BE49-F238E27FC236}">
              <a16:creationId xmlns:a16="http://schemas.microsoft.com/office/drawing/2014/main" id="{3B1B4CBE-581C-4551-B5ED-C2600582B4D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0850" y="158750"/>
          <a:ext cx="0" cy="10013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68036</xdr:colOff>
      <xdr:row>1</xdr:row>
      <xdr:rowOff>149678</xdr:rowOff>
    </xdr:from>
    <xdr:to>
      <xdr:col>2</xdr:col>
      <xdr:colOff>1488527</xdr:colOff>
      <xdr:row>3</xdr:row>
      <xdr:rowOff>122676</xdr:rowOff>
    </xdr:to>
    <xdr:pic>
      <xdr:nvPicPr>
        <xdr:cNvPr id="4" name="Picture 3">
          <a:extLst>
            <a:ext uri="{FF2B5EF4-FFF2-40B4-BE49-F238E27FC236}">
              <a16:creationId xmlns:a16="http://schemas.microsoft.com/office/drawing/2014/main" id="{92A5DECA-D71F-4DAA-8B8A-26D9AC81F04D}"/>
            </a:ext>
          </a:extLst>
        </xdr:cNvPr>
        <xdr:cNvPicPr>
          <a:picLocks noChangeAspect="1"/>
        </xdr:cNvPicPr>
      </xdr:nvPicPr>
      <xdr:blipFill>
        <a:blip xmlns:r="http://schemas.openxmlformats.org/officeDocument/2006/relationships" r:embed="rId1"/>
        <a:stretch>
          <a:fillRect/>
        </a:stretch>
      </xdr:blipFill>
      <xdr:spPr>
        <a:xfrm>
          <a:off x="671286" y="308428"/>
          <a:ext cx="1420491" cy="53814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196850</xdr:colOff>
      <xdr:row>1</xdr:row>
      <xdr:rowOff>41275</xdr:rowOff>
    </xdr:from>
    <xdr:to>
      <xdr:col>2</xdr:col>
      <xdr:colOff>1150616</xdr:colOff>
      <xdr:row>2</xdr:row>
      <xdr:rowOff>383125</xdr:rowOff>
    </xdr:to>
    <xdr:pic>
      <xdr:nvPicPr>
        <xdr:cNvPr id="2" name="Picture 1">
          <a:extLst>
            <a:ext uri="{FF2B5EF4-FFF2-40B4-BE49-F238E27FC236}">
              <a16:creationId xmlns:a16="http://schemas.microsoft.com/office/drawing/2014/main" id="{CB2CE371-716A-4CBC-87E8-57C72C6A58DF}"/>
            </a:ext>
          </a:extLst>
        </xdr:cNvPr>
        <xdr:cNvPicPr>
          <a:picLocks noChangeAspect="1"/>
        </xdr:cNvPicPr>
      </xdr:nvPicPr>
      <xdr:blipFill>
        <a:blip xmlns:r="http://schemas.openxmlformats.org/officeDocument/2006/relationships" r:embed="rId1"/>
        <a:stretch>
          <a:fillRect/>
        </a:stretch>
      </xdr:blipFill>
      <xdr:spPr>
        <a:xfrm>
          <a:off x="647700" y="200025"/>
          <a:ext cx="1404616" cy="5006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50346</xdr:colOff>
      <xdr:row>0</xdr:row>
      <xdr:rowOff>136071</xdr:rowOff>
    </xdr:from>
    <xdr:to>
      <xdr:col>1</xdr:col>
      <xdr:colOff>1260021</xdr:colOff>
      <xdr:row>2</xdr:row>
      <xdr:rowOff>264322</xdr:rowOff>
    </xdr:to>
    <xdr:pic>
      <xdr:nvPicPr>
        <xdr:cNvPr id="2" name="Picture 1">
          <a:extLst>
            <a:ext uri="{FF2B5EF4-FFF2-40B4-BE49-F238E27FC236}">
              <a16:creationId xmlns:a16="http://schemas.microsoft.com/office/drawing/2014/main" id="{85946429-0BC6-49BF-AC0F-E38D0FA17922}"/>
            </a:ext>
          </a:extLst>
        </xdr:cNvPr>
        <xdr:cNvPicPr>
          <a:picLocks noChangeAspect="1"/>
        </xdr:cNvPicPr>
      </xdr:nvPicPr>
      <xdr:blipFill>
        <a:blip xmlns:r="http://schemas.openxmlformats.org/officeDocument/2006/relationships" r:embed="rId1"/>
        <a:stretch>
          <a:fillRect/>
        </a:stretch>
      </xdr:blipFill>
      <xdr:spPr>
        <a:xfrm>
          <a:off x="190046" y="136071"/>
          <a:ext cx="1209675" cy="4457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1320%20-%20Transparency%20exercises\2023\Data%20process\Master%20Templates\Master_ITS.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Key metrics"/>
      <sheetName val="Leverage"/>
      <sheetName val="Capital"/>
      <sheetName val="RWA OV1"/>
      <sheetName val="P&amp;L"/>
      <sheetName val="Assets"/>
      <sheetName val="Liabilities"/>
      <sheetName val="Market Risk"/>
      <sheetName val="Credit Risk_STA_a"/>
      <sheetName val="Credit Risk_STA_b"/>
      <sheetName val="Credit Risk_IRB_a"/>
      <sheetName val="Credit Risk_IRB_b"/>
      <sheetName val="Sovereign"/>
      <sheetName val="NPE"/>
      <sheetName val="Forborne exposures"/>
      <sheetName val="NACE"/>
      <sheetName val="Collateral"/>
      <sheetName val="Relevant previous FAQs"/>
      <sheetName val="CR_Temp_Selection"/>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46A14-BD32-414A-9BB6-DDDB97B50F86}">
  <sheetPr>
    <tabColor theme="3"/>
    <pageSetUpPr fitToPage="1"/>
  </sheetPr>
  <dimension ref="A1:E133"/>
  <sheetViews>
    <sheetView showGridLines="0" tabSelected="1" zoomScale="85" zoomScaleNormal="85" workbookViewId="0">
      <selection activeCell="C5" sqref="C5"/>
    </sheetView>
  </sheetViews>
  <sheetFormatPr defaultColWidth="0" defaultRowHeight="0" customHeight="1" zeroHeight="1"/>
  <cols>
    <col min="1" max="1" width="3.5546875" style="4" customWidth="1"/>
    <col min="2" max="3" width="93.5546875" style="6" customWidth="1"/>
    <col min="4" max="4" width="4.77734375" style="6" customWidth="1"/>
    <col min="5" max="5" width="0" style="6" hidden="1" customWidth="1"/>
    <col min="6" max="16384" width="9.21875" style="6" hidden="1"/>
  </cols>
  <sheetData>
    <row r="1" spans="1:4" ht="54.75" customHeight="1">
      <c r="A1" s="4" t="s">
        <v>0</v>
      </c>
      <c r="B1" s="679" t="s">
        <v>1</v>
      </c>
      <c r="C1" s="679"/>
      <c r="D1" s="5"/>
    </row>
    <row r="2" spans="1:4" ht="12.75" customHeight="1">
      <c r="A2" s="7">
        <v>45187</v>
      </c>
      <c r="B2" s="679"/>
      <c r="C2" s="679"/>
      <c r="D2" s="5"/>
    </row>
    <row r="3" spans="1:4" ht="41.25" customHeight="1">
      <c r="A3" s="4" t="s">
        <v>2</v>
      </c>
      <c r="B3" s="679"/>
      <c r="C3" s="679"/>
      <c r="D3" s="5"/>
    </row>
    <row r="4" spans="1:4" ht="21" customHeight="1" thickBot="1">
      <c r="A4" s="8">
        <v>45187.358726851853</v>
      </c>
      <c r="B4" s="9"/>
      <c r="C4" s="9"/>
      <c r="D4" s="10"/>
    </row>
    <row r="5" spans="1:4" s="14" customFormat="1" ht="38.25" customHeight="1">
      <c r="A5" s="11" t="s">
        <v>3</v>
      </c>
      <c r="B5" s="12" t="s">
        <v>4</v>
      </c>
      <c r="C5" s="13" t="s">
        <v>5</v>
      </c>
    </row>
    <row r="6" spans="1:4" s="14" customFormat="1" ht="38.25" customHeight="1">
      <c r="A6" s="8">
        <v>45187.364502314813</v>
      </c>
      <c r="B6" s="15" t="s">
        <v>6</v>
      </c>
      <c r="C6" s="16" t="s">
        <v>7</v>
      </c>
    </row>
    <row r="7" spans="1:4" s="14" customFormat="1" ht="38.25" customHeight="1" thickBot="1">
      <c r="A7" s="11"/>
      <c r="B7" s="17" t="s">
        <v>8</v>
      </c>
      <c r="C7" s="18" t="s">
        <v>9</v>
      </c>
    </row>
    <row r="8" spans="1:4" s="9" customFormat="1" ht="149.25" customHeight="1">
      <c r="A8" s="19"/>
      <c r="B8" s="680"/>
      <c r="C8" s="680"/>
      <c r="D8" s="20" t="str">
        <f>LEFT(C5,2)</f>
        <v>In</v>
      </c>
    </row>
    <row r="9" spans="1:4" s="9" customFormat="1" ht="13.2">
      <c r="A9" s="19"/>
      <c r="B9" s="21"/>
      <c r="C9" s="21"/>
      <c r="D9" s="21"/>
    </row>
    <row r="10" spans="1:4" ht="13.2">
      <c r="B10" s="22"/>
      <c r="C10" s="22"/>
      <c r="D10" s="22"/>
    </row>
    <row r="11" spans="1:4" ht="13.2" hidden="1">
      <c r="B11" s="9"/>
      <c r="C11" s="9"/>
    </row>
    <row r="12" spans="1:4" ht="13.2" hidden="1">
      <c r="B12" s="9"/>
      <c r="C12" s="9"/>
    </row>
    <row r="13" spans="1:4" ht="13.2" hidden="1">
      <c r="B13" s="9"/>
      <c r="C13" s="9"/>
    </row>
    <row r="14" spans="1:4" ht="13.2" hidden="1">
      <c r="B14" s="9"/>
      <c r="C14" s="9"/>
    </row>
    <row r="15" spans="1:4" ht="13.2" hidden="1">
      <c r="B15" s="9"/>
      <c r="C15" s="9"/>
    </row>
    <row r="16" spans="1:4" ht="13.2" hidden="1">
      <c r="B16" s="9"/>
      <c r="C16" s="9"/>
    </row>
    <row r="17" spans="2:3" ht="13.2" hidden="1">
      <c r="B17" s="9"/>
      <c r="C17" s="9"/>
    </row>
    <row r="18" spans="2:3" ht="13.2" hidden="1">
      <c r="B18" s="9"/>
      <c r="C18" s="9"/>
    </row>
    <row r="19" spans="2:3" ht="13.2" hidden="1">
      <c r="B19" s="9"/>
      <c r="C19" s="9"/>
    </row>
    <row r="20" spans="2:3" ht="13.2" hidden="1">
      <c r="B20" s="9"/>
      <c r="C20" s="9"/>
    </row>
    <row r="21" spans="2:3" ht="13.2" hidden="1">
      <c r="B21" s="9"/>
      <c r="C21" s="9"/>
    </row>
    <row r="22" spans="2:3" ht="13.2" hidden="1">
      <c r="B22" s="9"/>
      <c r="C22" s="9"/>
    </row>
    <row r="23" spans="2:3" ht="13.2" hidden="1">
      <c r="B23" s="9"/>
      <c r="C23" s="9"/>
    </row>
    <row r="24" spans="2:3" ht="13.2" hidden="1">
      <c r="B24" s="9"/>
      <c r="C24" s="9"/>
    </row>
    <row r="25" spans="2:3" ht="13.2" hidden="1">
      <c r="B25" s="9"/>
      <c r="C25" s="9"/>
    </row>
    <row r="26" spans="2:3" ht="13.2" hidden="1">
      <c r="B26" s="9"/>
      <c r="C26" s="9"/>
    </row>
    <row r="27" spans="2:3" ht="13.2" hidden="1">
      <c r="B27" s="9"/>
      <c r="C27" s="9"/>
    </row>
    <row r="28" spans="2:3" ht="13.2" hidden="1">
      <c r="B28" s="9"/>
      <c r="C28" s="9"/>
    </row>
    <row r="29" spans="2:3" ht="13.2" hidden="1">
      <c r="B29" s="9"/>
      <c r="C29" s="9"/>
    </row>
    <row r="30" spans="2:3" ht="13.2" hidden="1">
      <c r="B30" s="9"/>
      <c r="C30" s="9"/>
    </row>
    <row r="31" spans="2:3" ht="13.2" hidden="1">
      <c r="B31" s="9"/>
      <c r="C31" s="9"/>
    </row>
    <row r="32" spans="2:3" ht="13.2" hidden="1">
      <c r="B32" s="9"/>
      <c r="C32" s="9"/>
    </row>
    <row r="33" spans="2:3" ht="13.2" hidden="1">
      <c r="B33" s="9"/>
      <c r="C33" s="9"/>
    </row>
    <row r="34" spans="2:3" ht="13.2" hidden="1">
      <c r="B34" s="9"/>
      <c r="C34" s="9"/>
    </row>
    <row r="35" spans="2:3" ht="13.2" hidden="1">
      <c r="B35" s="9"/>
      <c r="C35" s="9"/>
    </row>
    <row r="36" spans="2:3" ht="13.2" hidden="1">
      <c r="B36" s="9"/>
      <c r="C36" s="9"/>
    </row>
    <row r="37" spans="2:3" ht="13.2" hidden="1">
      <c r="B37" s="9"/>
      <c r="C37" s="9"/>
    </row>
    <row r="38" spans="2:3" ht="13.2" hidden="1">
      <c r="B38" s="9"/>
      <c r="C38" s="9"/>
    </row>
    <row r="39" spans="2:3" ht="13.2" hidden="1">
      <c r="B39" s="9"/>
      <c r="C39" s="9"/>
    </row>
    <row r="40" spans="2:3" ht="13.2" hidden="1">
      <c r="B40" s="9"/>
      <c r="C40" s="9"/>
    </row>
    <row r="41" spans="2:3" ht="13.2" hidden="1">
      <c r="B41" s="9"/>
      <c r="C41" s="9"/>
    </row>
    <row r="42" spans="2:3" ht="13.2" hidden="1">
      <c r="B42" s="9"/>
      <c r="C42" s="9"/>
    </row>
    <row r="43" spans="2:3" ht="13.2" hidden="1">
      <c r="B43" s="9"/>
      <c r="C43" s="9"/>
    </row>
    <row r="44" spans="2:3" ht="13.2" hidden="1">
      <c r="B44" s="9"/>
      <c r="C44" s="9"/>
    </row>
    <row r="45" spans="2:3" ht="13.2" hidden="1">
      <c r="B45" s="9"/>
      <c r="C45" s="9"/>
    </row>
    <row r="46" spans="2:3" ht="13.2" hidden="1">
      <c r="B46" s="9"/>
      <c r="C46" s="9"/>
    </row>
    <row r="47" spans="2:3" ht="13.2" hidden="1">
      <c r="B47" s="9"/>
      <c r="C47" s="9"/>
    </row>
    <row r="48" spans="2:3" ht="13.2" hidden="1">
      <c r="B48" s="9"/>
      <c r="C48" s="9"/>
    </row>
    <row r="49" spans="2:3" ht="13.2" hidden="1">
      <c r="B49" s="9"/>
      <c r="C49" s="9"/>
    </row>
    <row r="50" spans="2:3" ht="13.2" hidden="1">
      <c r="B50" s="9"/>
      <c r="C50" s="9"/>
    </row>
    <row r="51" spans="2:3" ht="13.2" hidden="1">
      <c r="B51" s="9"/>
      <c r="C51" s="9"/>
    </row>
    <row r="52" spans="2:3" ht="13.2" hidden="1">
      <c r="B52" s="9"/>
      <c r="C52" s="9"/>
    </row>
    <row r="53" spans="2:3" ht="13.2" hidden="1">
      <c r="B53" s="9"/>
      <c r="C53" s="9"/>
    </row>
    <row r="54" spans="2:3" ht="13.2" hidden="1">
      <c r="B54" s="9"/>
      <c r="C54" s="9"/>
    </row>
    <row r="55" spans="2:3" ht="13.2" hidden="1">
      <c r="B55" s="9"/>
      <c r="C55" s="9"/>
    </row>
    <row r="56" spans="2:3" ht="13.2" hidden="1">
      <c r="B56" s="9"/>
      <c r="C56" s="9"/>
    </row>
    <row r="57" spans="2:3" ht="13.2" hidden="1">
      <c r="B57" s="9"/>
      <c r="C57" s="9"/>
    </row>
    <row r="58" spans="2:3" ht="13.2" hidden="1">
      <c r="B58" s="9"/>
      <c r="C58" s="9"/>
    </row>
    <row r="59" spans="2:3" ht="13.2" hidden="1">
      <c r="B59" s="9"/>
      <c r="C59" s="9"/>
    </row>
    <row r="60" spans="2:3" ht="13.2" hidden="1">
      <c r="B60" s="9"/>
      <c r="C60" s="9"/>
    </row>
    <row r="61" spans="2:3" ht="13.2" hidden="1">
      <c r="B61" s="9"/>
      <c r="C61" s="9"/>
    </row>
    <row r="62" spans="2:3" ht="13.2" hidden="1">
      <c r="B62" s="9"/>
      <c r="C62" s="9"/>
    </row>
    <row r="63" spans="2:3" ht="13.2" hidden="1">
      <c r="B63" s="9"/>
      <c r="C63" s="9"/>
    </row>
    <row r="64" spans="2:3" ht="13.2" hidden="1">
      <c r="B64" s="9"/>
      <c r="C64" s="9"/>
    </row>
    <row r="65" spans="2:3" ht="13.2" hidden="1">
      <c r="B65" s="9"/>
      <c r="C65" s="9"/>
    </row>
    <row r="66" spans="2:3" ht="13.2" hidden="1">
      <c r="B66" s="9"/>
      <c r="C66" s="9"/>
    </row>
    <row r="67" spans="2:3" ht="13.2" hidden="1">
      <c r="B67" s="9"/>
      <c r="C67" s="9"/>
    </row>
    <row r="68" spans="2:3" ht="13.2" hidden="1">
      <c r="B68" s="9"/>
      <c r="C68" s="9"/>
    </row>
    <row r="69" spans="2:3" ht="13.2" hidden="1">
      <c r="B69" s="9"/>
      <c r="C69" s="9"/>
    </row>
    <row r="70" spans="2:3" ht="13.2" hidden="1">
      <c r="B70" s="9"/>
      <c r="C70" s="9"/>
    </row>
    <row r="71" spans="2:3" ht="13.2" hidden="1">
      <c r="B71" s="9"/>
      <c r="C71" s="9"/>
    </row>
    <row r="72" spans="2:3" ht="13.2" hidden="1">
      <c r="B72" s="9"/>
      <c r="C72" s="9"/>
    </row>
    <row r="73" spans="2:3" ht="13.2" hidden="1">
      <c r="B73" s="9"/>
      <c r="C73" s="9"/>
    </row>
    <row r="74" spans="2:3" ht="13.2" hidden="1">
      <c r="B74" s="9"/>
      <c r="C74" s="9"/>
    </row>
    <row r="75" spans="2:3" ht="13.2" hidden="1">
      <c r="B75" s="9"/>
      <c r="C75" s="9"/>
    </row>
    <row r="76" spans="2:3" ht="13.2" hidden="1">
      <c r="B76" s="9"/>
      <c r="C76" s="9"/>
    </row>
    <row r="77" spans="2:3" ht="13.2" hidden="1">
      <c r="B77" s="9"/>
      <c r="C77" s="9"/>
    </row>
    <row r="78" spans="2:3" ht="13.2" hidden="1">
      <c r="B78" s="9"/>
      <c r="C78" s="9"/>
    </row>
    <row r="79" spans="2:3" ht="13.2" hidden="1">
      <c r="B79" s="9"/>
      <c r="C79" s="9"/>
    </row>
    <row r="80" spans="2:3" ht="13.2" hidden="1">
      <c r="B80" s="9"/>
      <c r="C80" s="9"/>
    </row>
    <row r="81" spans="2:3" ht="13.2" hidden="1">
      <c r="B81" s="9"/>
      <c r="C81" s="9"/>
    </row>
    <row r="82" spans="2:3" ht="13.2" hidden="1">
      <c r="B82" s="9"/>
      <c r="C82" s="9"/>
    </row>
    <row r="83" spans="2:3" ht="13.2" hidden="1">
      <c r="B83" s="9"/>
      <c r="C83" s="9"/>
    </row>
    <row r="84" spans="2:3" ht="13.2" hidden="1">
      <c r="B84" s="9"/>
      <c r="C84" s="9"/>
    </row>
    <row r="85" spans="2:3" ht="13.2" hidden="1">
      <c r="B85" s="9"/>
      <c r="C85" s="9"/>
    </row>
    <row r="86" spans="2:3" ht="13.2" hidden="1">
      <c r="B86" s="9"/>
      <c r="C86" s="9"/>
    </row>
    <row r="87" spans="2:3" ht="13.2" hidden="1">
      <c r="B87" s="9"/>
      <c r="C87" s="9"/>
    </row>
    <row r="88" spans="2:3" ht="13.2" hidden="1">
      <c r="B88" s="9"/>
      <c r="C88" s="9"/>
    </row>
    <row r="89" spans="2:3" ht="13.2" hidden="1">
      <c r="B89" s="9"/>
      <c r="C89" s="9"/>
    </row>
    <row r="90" spans="2:3" ht="13.2" hidden="1">
      <c r="B90" s="9"/>
      <c r="C90" s="9"/>
    </row>
    <row r="91" spans="2:3" ht="13.2" hidden="1">
      <c r="B91" s="9"/>
      <c r="C91" s="9"/>
    </row>
    <row r="92" spans="2:3" ht="13.2" hidden="1">
      <c r="B92" s="9"/>
      <c r="C92" s="9"/>
    </row>
    <row r="93" spans="2:3" ht="13.2" hidden="1">
      <c r="B93" s="9"/>
      <c r="C93" s="9"/>
    </row>
    <row r="94" spans="2:3" ht="13.2" hidden="1">
      <c r="B94" s="9"/>
      <c r="C94" s="9"/>
    </row>
    <row r="95" spans="2:3" ht="13.2" hidden="1">
      <c r="B95" s="9"/>
      <c r="C95" s="9"/>
    </row>
    <row r="96" spans="2:3" ht="13.2" hidden="1">
      <c r="B96" s="9"/>
      <c r="C96" s="9"/>
    </row>
    <row r="97" spans="2:3" ht="13.2" hidden="1">
      <c r="B97" s="9"/>
      <c r="C97" s="9"/>
    </row>
    <row r="98" spans="2:3" ht="13.2" hidden="1">
      <c r="B98" s="9"/>
      <c r="C98" s="9"/>
    </row>
    <row r="99" spans="2:3" ht="13.2" hidden="1">
      <c r="B99" s="9"/>
      <c r="C99" s="9"/>
    </row>
    <row r="100" spans="2:3" ht="13.2" hidden="1">
      <c r="B100" s="9"/>
      <c r="C100" s="9"/>
    </row>
    <row r="101" spans="2:3" ht="12.75" hidden="1" customHeight="1">
      <c r="B101" s="9"/>
      <c r="C101" s="9"/>
    </row>
    <row r="102" spans="2:3" ht="12.75" hidden="1" customHeight="1">
      <c r="B102" s="9"/>
      <c r="C102" s="9"/>
    </row>
    <row r="103" spans="2:3" ht="12.75" hidden="1" customHeight="1">
      <c r="B103" s="9"/>
      <c r="C103" s="9"/>
    </row>
    <row r="104" spans="2:3" ht="12.75" hidden="1" customHeight="1">
      <c r="B104" s="9"/>
      <c r="C104" s="9"/>
    </row>
    <row r="105" spans="2:3" ht="12.75" hidden="1" customHeight="1">
      <c r="B105" s="9"/>
      <c r="C105" s="9"/>
    </row>
    <row r="106" spans="2:3" ht="12.75" hidden="1" customHeight="1">
      <c r="B106" s="9"/>
      <c r="C106" s="9"/>
    </row>
    <row r="107" spans="2:3" ht="12.75" hidden="1" customHeight="1">
      <c r="B107" s="9"/>
      <c r="C107" s="9"/>
    </row>
    <row r="108" spans="2:3" ht="12.75" hidden="1" customHeight="1">
      <c r="B108" s="9"/>
      <c r="C108" s="9"/>
    </row>
    <row r="109" spans="2:3" ht="12.75" hidden="1" customHeight="1">
      <c r="B109" s="9"/>
      <c r="C109" s="9"/>
    </row>
    <row r="110" spans="2:3" ht="12.75" hidden="1" customHeight="1">
      <c r="B110" s="9"/>
      <c r="C110" s="9"/>
    </row>
    <row r="111" spans="2:3" ht="12.75" hidden="1" customHeight="1">
      <c r="B111" s="9"/>
      <c r="C111" s="9"/>
    </row>
    <row r="112" spans="2:3" ht="12.75" hidden="1" customHeight="1">
      <c r="B112" s="9"/>
      <c r="C112" s="9"/>
    </row>
    <row r="113" spans="2:3" ht="12.75" hidden="1" customHeight="1">
      <c r="B113" s="9"/>
      <c r="C113" s="9"/>
    </row>
    <row r="114" spans="2:3" ht="12.75" hidden="1" customHeight="1">
      <c r="B114" s="9"/>
      <c r="C114" s="9"/>
    </row>
    <row r="115" spans="2:3" ht="12.75" hidden="1" customHeight="1">
      <c r="B115" s="9"/>
      <c r="C115" s="9"/>
    </row>
    <row r="116" spans="2:3" ht="12.75" hidden="1" customHeight="1">
      <c r="B116" s="9"/>
      <c r="C116" s="9"/>
    </row>
    <row r="117" spans="2:3" ht="12.75" hidden="1" customHeight="1">
      <c r="B117" s="9"/>
      <c r="C117" s="9"/>
    </row>
    <row r="118" spans="2:3" ht="12.75" hidden="1" customHeight="1">
      <c r="B118" s="9"/>
      <c r="C118" s="9"/>
    </row>
    <row r="119" spans="2:3" ht="12.75" hidden="1" customHeight="1">
      <c r="B119" s="9"/>
      <c r="C119" s="9"/>
    </row>
    <row r="120" spans="2:3" ht="12.75" hidden="1" customHeight="1">
      <c r="B120" s="9"/>
      <c r="C120" s="9"/>
    </row>
    <row r="121" spans="2:3" ht="12.75" hidden="1" customHeight="1">
      <c r="B121" s="9"/>
      <c r="C121" s="9"/>
    </row>
    <row r="122" spans="2:3" ht="12.75" hidden="1" customHeight="1">
      <c r="B122" s="9"/>
      <c r="C122" s="9"/>
    </row>
    <row r="123" spans="2:3" ht="12.75" hidden="1" customHeight="1">
      <c r="B123" s="9"/>
      <c r="C123" s="9"/>
    </row>
    <row r="124" spans="2:3" ht="12.75" hidden="1" customHeight="1">
      <c r="B124" s="9"/>
      <c r="C124" s="9"/>
    </row>
    <row r="125" spans="2:3" ht="12.75" hidden="1" customHeight="1">
      <c r="B125" s="9"/>
      <c r="C125" s="9"/>
    </row>
    <row r="126" spans="2:3" ht="12.75" hidden="1" customHeight="1">
      <c r="B126" s="9"/>
      <c r="C126" s="9"/>
    </row>
    <row r="127" spans="2:3" ht="12.75" hidden="1" customHeight="1">
      <c r="B127" s="9"/>
      <c r="C127" s="9"/>
    </row>
    <row r="128" spans="2:3" ht="12.75" hidden="1" customHeight="1">
      <c r="B128" s="9"/>
      <c r="C128" s="9"/>
    </row>
    <row r="129" spans="2:3" ht="12.75" hidden="1" customHeight="1">
      <c r="B129" s="9"/>
      <c r="C129" s="9"/>
    </row>
    <row r="130" spans="2:3" ht="12.75" hidden="1" customHeight="1">
      <c r="B130" s="9"/>
      <c r="C130" s="9"/>
    </row>
    <row r="131" spans="2:3" ht="12.75" hidden="1" customHeight="1">
      <c r="B131" s="9"/>
      <c r="C131" s="9"/>
    </row>
    <row r="132" spans="2:3" ht="12.75" hidden="1" customHeight="1">
      <c r="B132" s="9"/>
      <c r="C132" s="9"/>
    </row>
    <row r="133" spans="2:3" ht="12.75" hidden="1" customHeight="1">
      <c r="B133" s="9"/>
      <c r="C133" s="9"/>
    </row>
  </sheetData>
  <sheetProtection algorithmName="SHA-512" hashValue="a6t2pLT4sLcyfFnfGc9NVpZZuKtXiFgxAmBU1XSg4+GJ3PrI4c0vQ4FwFToLjr5WjN9wgdIc4Sg2dyGOqqkUYw==" saltValue="gYSEYUZY9y8wKxMetQHXzg==" spinCount="100000" sheet="1" objects="1" scenarios="1" formatCells="0" formatColumns="0" formatRows="0" selectLockedCells="1"/>
  <mergeCells count="2">
    <mergeCell ref="B1:C3"/>
    <mergeCell ref="B8:C8"/>
  </mergeCells>
  <pageMargins left="0.70866141732283472" right="0.70866141732283472" top="0.74803149606299213" bottom="0.74803149606299213" header="0.31496062992125984" footer="0.31496062992125984"/>
  <pageSetup paperSize="9" scale="68" orientation="landscape" r:id="rId1"/>
  <headerFooter>
    <oddHeader>&amp;L&amp;"Calibri"&amp;12&amp;K000000 EBA Regular Use&amp;1#_x000D_</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B5EDC-7EC1-4E6F-99EE-C5BFF0D47983}">
  <dimension ref="B1:W367"/>
  <sheetViews>
    <sheetView showGridLines="0" zoomScale="70" zoomScaleNormal="70" zoomScaleSheetLayoutView="40" workbookViewId="0">
      <selection activeCell="D314" sqref="D314:K316"/>
    </sheetView>
  </sheetViews>
  <sheetFormatPr defaultColWidth="9.21875" defaultRowHeight="0" customHeight="1" zeroHeight="1"/>
  <cols>
    <col min="1" max="1" width="2.5546875" style="341" customWidth="1"/>
    <col min="2" max="2" width="30" style="341" customWidth="1"/>
    <col min="3" max="3" width="85.5546875" style="341" bestFit="1" customWidth="1"/>
    <col min="4" max="4" width="33.21875" style="341" customWidth="1"/>
    <col min="5" max="6" width="24.44140625" style="341" customWidth="1"/>
    <col min="7" max="7" width="24.44140625" style="184" customWidth="1"/>
    <col min="8" max="10" width="24.44140625" style="341" customWidth="1"/>
    <col min="11" max="19" width="24.44140625" style="184" customWidth="1"/>
    <col min="20" max="16384" width="9.21875" style="341"/>
  </cols>
  <sheetData>
    <row r="1" spans="2:19" s="336" customFormat="1" ht="22.2">
      <c r="B1" s="335"/>
      <c r="D1" s="337">
        <v>202209</v>
      </c>
      <c r="E1" s="337">
        <v>202209</v>
      </c>
      <c r="F1" s="337">
        <v>202209</v>
      </c>
      <c r="G1" s="337">
        <v>202209</v>
      </c>
      <c r="H1" s="337">
        <v>202212</v>
      </c>
      <c r="I1" s="337">
        <v>202212</v>
      </c>
      <c r="J1" s="337">
        <v>202212</v>
      </c>
      <c r="K1" s="337">
        <v>202212</v>
      </c>
      <c r="L1" s="337">
        <v>202303</v>
      </c>
      <c r="M1" s="337">
        <v>202303</v>
      </c>
      <c r="N1" s="337">
        <v>202303</v>
      </c>
      <c r="O1" s="337">
        <v>202303</v>
      </c>
      <c r="P1" s="337">
        <v>202306</v>
      </c>
      <c r="Q1" s="337">
        <v>202306</v>
      </c>
      <c r="R1" s="337">
        <v>202306</v>
      </c>
      <c r="S1" s="337">
        <v>202306</v>
      </c>
    </row>
    <row r="2" spans="2:19" ht="38.25" customHeight="1">
      <c r="B2" s="338"/>
      <c r="C2" s="339" t="s">
        <v>1</v>
      </c>
      <c r="D2" s="340"/>
      <c r="E2" s="340"/>
      <c r="F2" s="340"/>
      <c r="G2" s="340"/>
      <c r="H2" s="340"/>
      <c r="I2" s="340"/>
      <c r="J2" s="340"/>
      <c r="K2" s="340"/>
      <c r="L2" s="339"/>
      <c r="M2" s="339"/>
      <c r="N2" s="339"/>
      <c r="O2" s="339"/>
      <c r="P2" s="339"/>
      <c r="Q2" s="339"/>
      <c r="R2" s="339"/>
      <c r="S2" s="339"/>
    </row>
    <row r="3" spans="2:19" ht="31.5" customHeight="1">
      <c r="B3" s="338"/>
      <c r="C3" s="342" t="s">
        <v>464</v>
      </c>
      <c r="D3" s="343"/>
      <c r="E3" s="343"/>
      <c r="F3" s="343"/>
      <c r="G3" s="343"/>
      <c r="H3" s="343"/>
      <c r="I3" s="343"/>
      <c r="J3" s="343"/>
      <c r="K3" s="343"/>
      <c r="L3" s="342"/>
      <c r="M3" s="342"/>
      <c r="N3" s="342"/>
      <c r="O3" s="342"/>
      <c r="P3" s="342"/>
      <c r="Q3" s="342"/>
      <c r="R3" s="342"/>
      <c r="S3" s="342"/>
    </row>
    <row r="4" spans="2:19" ht="45" customHeight="1">
      <c r="B4" s="338"/>
      <c r="C4" s="344" t="str">
        <f>Cover!C5</f>
        <v>Intesa Sanpaolo S.p.A.</v>
      </c>
      <c r="D4" s="345"/>
      <c r="E4" s="345"/>
      <c r="F4" s="345"/>
      <c r="G4" s="346"/>
      <c r="H4" s="345"/>
      <c r="I4" s="345"/>
      <c r="J4" s="345"/>
      <c r="K4" s="345"/>
      <c r="L4" s="344"/>
      <c r="M4" s="344"/>
      <c r="N4" s="344"/>
      <c r="O4" s="347"/>
      <c r="P4" s="344"/>
      <c r="Q4" s="344"/>
      <c r="R4" s="344"/>
      <c r="S4" s="344"/>
    </row>
    <row r="5" spans="2:19" ht="15.75" customHeight="1" thickBot="1">
      <c r="B5" s="338"/>
      <c r="C5" s="342"/>
      <c r="D5" s="342"/>
      <c r="E5" s="342"/>
      <c r="F5" s="342"/>
      <c r="G5" s="342"/>
      <c r="H5" s="342"/>
      <c r="I5" s="342"/>
      <c r="J5" s="342"/>
      <c r="K5" s="342"/>
      <c r="L5" s="342"/>
      <c r="M5" s="342"/>
      <c r="N5" s="342"/>
      <c r="O5" s="342"/>
      <c r="P5" s="342"/>
      <c r="Q5" s="342"/>
      <c r="R5" s="342"/>
      <c r="S5" s="342"/>
    </row>
    <row r="6" spans="2:19" ht="32.25" customHeight="1" thickBot="1">
      <c r="B6" s="338"/>
      <c r="D6" s="816" t="s">
        <v>465</v>
      </c>
      <c r="E6" s="699"/>
      <c r="F6" s="699"/>
      <c r="G6" s="699"/>
      <c r="H6" s="699"/>
      <c r="I6" s="699"/>
      <c r="J6" s="699"/>
      <c r="K6" s="699"/>
      <c r="L6" s="817" t="str">
        <f>$D$6</f>
        <v>Standardised Approach</v>
      </c>
      <c r="M6" s="699"/>
      <c r="N6" s="699"/>
      <c r="O6" s="699"/>
      <c r="P6" s="699"/>
      <c r="Q6" s="699"/>
      <c r="R6" s="699"/>
      <c r="S6" s="700"/>
    </row>
    <row r="7" spans="2:19" ht="32.25" customHeight="1" thickBot="1">
      <c r="B7" s="338"/>
      <c r="C7" s="343"/>
      <c r="D7" s="816" t="s">
        <v>12</v>
      </c>
      <c r="E7" s="817"/>
      <c r="F7" s="817"/>
      <c r="G7" s="818"/>
      <c r="H7" s="816" t="s">
        <v>13</v>
      </c>
      <c r="I7" s="817"/>
      <c r="J7" s="817"/>
      <c r="K7" s="818"/>
      <c r="L7" s="816" t="s">
        <v>14</v>
      </c>
      <c r="M7" s="817"/>
      <c r="N7" s="817"/>
      <c r="O7" s="818"/>
      <c r="P7" s="816" t="s">
        <v>15</v>
      </c>
      <c r="Q7" s="817"/>
      <c r="R7" s="817"/>
      <c r="S7" s="818"/>
    </row>
    <row r="8" spans="2:19" ht="51" customHeight="1">
      <c r="B8" s="348"/>
      <c r="C8" s="343"/>
      <c r="D8" s="804" t="s">
        <v>466</v>
      </c>
      <c r="E8" s="821" t="s">
        <v>467</v>
      </c>
      <c r="F8" s="823" t="s">
        <v>468</v>
      </c>
      <c r="G8" s="825" t="s">
        <v>469</v>
      </c>
      <c r="H8" s="804" t="s">
        <v>466</v>
      </c>
      <c r="I8" s="821" t="s">
        <v>467</v>
      </c>
      <c r="J8" s="823" t="s">
        <v>468</v>
      </c>
      <c r="K8" s="825" t="s">
        <v>470</v>
      </c>
      <c r="L8" s="804" t="s">
        <v>466</v>
      </c>
      <c r="M8" s="821" t="s">
        <v>467</v>
      </c>
      <c r="N8" s="823" t="s">
        <v>468</v>
      </c>
      <c r="O8" s="825" t="s">
        <v>470</v>
      </c>
      <c r="P8" s="804" t="s">
        <v>466</v>
      </c>
      <c r="Q8" s="821" t="s">
        <v>467</v>
      </c>
      <c r="R8" s="823" t="s">
        <v>468</v>
      </c>
      <c r="S8" s="825" t="s">
        <v>470</v>
      </c>
    </row>
    <row r="9" spans="2:19" ht="33" customHeight="1" thickBot="1">
      <c r="C9" s="349" t="s">
        <v>11</v>
      </c>
      <c r="D9" s="805"/>
      <c r="E9" s="822"/>
      <c r="F9" s="824"/>
      <c r="G9" s="826"/>
      <c r="H9" s="805"/>
      <c r="I9" s="822"/>
      <c r="J9" s="824"/>
      <c r="K9" s="826"/>
      <c r="L9" s="805"/>
      <c r="M9" s="822"/>
      <c r="N9" s="824"/>
      <c r="O9" s="826"/>
      <c r="P9" s="805"/>
      <c r="Q9" s="822"/>
      <c r="R9" s="824"/>
      <c r="S9" s="826"/>
    </row>
    <row r="10" spans="2:19" ht="15.75" customHeight="1">
      <c r="B10" s="812" t="s">
        <v>471</v>
      </c>
      <c r="C10" s="350" t="s">
        <v>472</v>
      </c>
      <c r="D10" s="351">
        <v>235582.288547</v>
      </c>
      <c r="E10" s="352">
        <v>284707.52169600001</v>
      </c>
      <c r="F10" s="352">
        <v>24023.376609999999</v>
      </c>
      <c r="G10" s="353"/>
      <c r="H10" s="351">
        <v>230246.73061299999</v>
      </c>
      <c r="I10" s="352">
        <v>278980.35892999999</v>
      </c>
      <c r="J10" s="352">
        <v>22640.663005999999</v>
      </c>
      <c r="K10" s="353"/>
      <c r="L10" s="351">
        <v>206057.59140999999</v>
      </c>
      <c r="M10" s="352">
        <v>255058.89097600002</v>
      </c>
      <c r="N10" s="352">
        <v>21905.564375999998</v>
      </c>
      <c r="O10" s="353"/>
      <c r="P10" s="351">
        <v>212848.51406100002</v>
      </c>
      <c r="Q10" s="352">
        <v>262759.269898</v>
      </c>
      <c r="R10" s="352">
        <v>20960.221098999999</v>
      </c>
      <c r="S10" s="353"/>
    </row>
    <row r="11" spans="2:19" ht="15.75" customHeight="1">
      <c r="B11" s="813"/>
      <c r="C11" s="354" t="s">
        <v>473</v>
      </c>
      <c r="D11" s="355">
        <v>1191.8364329999999</v>
      </c>
      <c r="E11" s="356">
        <v>1269.5373810000001</v>
      </c>
      <c r="F11" s="356">
        <v>329.27965699999999</v>
      </c>
      <c r="G11" s="357"/>
      <c r="H11" s="355">
        <v>1259.3136139999999</v>
      </c>
      <c r="I11" s="356">
        <v>1374.3621270000001</v>
      </c>
      <c r="J11" s="356">
        <v>378.68093099999999</v>
      </c>
      <c r="K11" s="357"/>
      <c r="L11" s="355">
        <v>1448.679161</v>
      </c>
      <c r="M11" s="356">
        <v>1547.262616</v>
      </c>
      <c r="N11" s="356">
        <v>397.121801</v>
      </c>
      <c r="O11" s="357"/>
      <c r="P11" s="355">
        <v>1482.5252370000001</v>
      </c>
      <c r="Q11" s="356">
        <v>1570.820064</v>
      </c>
      <c r="R11" s="356">
        <v>393.700446</v>
      </c>
      <c r="S11" s="357"/>
    </row>
    <row r="12" spans="2:19" ht="15.75" customHeight="1">
      <c r="B12" s="813"/>
      <c r="C12" s="354" t="s">
        <v>474</v>
      </c>
      <c r="D12" s="355">
        <v>1546.8017589999999</v>
      </c>
      <c r="E12" s="356">
        <v>863.70663500000001</v>
      </c>
      <c r="F12" s="356">
        <v>458.16772300000002</v>
      </c>
      <c r="G12" s="357"/>
      <c r="H12" s="355">
        <v>1450.060193</v>
      </c>
      <c r="I12" s="356">
        <v>775.64568299999996</v>
      </c>
      <c r="J12" s="356">
        <v>422.15107699999999</v>
      </c>
      <c r="K12" s="357"/>
      <c r="L12" s="355">
        <v>1374.412043</v>
      </c>
      <c r="M12" s="356">
        <v>747.93666499999995</v>
      </c>
      <c r="N12" s="356">
        <v>392.27333900000002</v>
      </c>
      <c r="O12" s="357"/>
      <c r="P12" s="355">
        <v>1560.689556</v>
      </c>
      <c r="Q12" s="356">
        <v>890.45306500000004</v>
      </c>
      <c r="R12" s="356">
        <v>413.86675300000002</v>
      </c>
      <c r="S12" s="357"/>
    </row>
    <row r="13" spans="2:19" ht="15.75" customHeight="1">
      <c r="B13" s="813"/>
      <c r="C13" s="354" t="s">
        <v>475</v>
      </c>
      <c r="D13" s="355">
        <v>1608.239133</v>
      </c>
      <c r="E13" s="356">
        <v>1975.1037289999999</v>
      </c>
      <c r="F13" s="356">
        <v>0</v>
      </c>
      <c r="G13" s="357"/>
      <c r="H13" s="355">
        <v>1544.5261620000001</v>
      </c>
      <c r="I13" s="356">
        <v>1944.9374350000001</v>
      </c>
      <c r="J13" s="356">
        <v>0</v>
      </c>
      <c r="K13" s="357"/>
      <c r="L13" s="355">
        <v>1594.699169</v>
      </c>
      <c r="M13" s="356">
        <v>1948.0663</v>
      </c>
      <c r="N13" s="356">
        <v>0</v>
      </c>
      <c r="O13" s="357"/>
      <c r="P13" s="355">
        <v>1751.2821060000001</v>
      </c>
      <c r="Q13" s="356">
        <v>2134.6403049999999</v>
      </c>
      <c r="R13" s="356">
        <v>0</v>
      </c>
      <c r="S13" s="357"/>
    </row>
    <row r="14" spans="2:19" ht="15.75" customHeight="1">
      <c r="B14" s="813"/>
      <c r="C14" s="354" t="s">
        <v>476</v>
      </c>
      <c r="D14" s="355">
        <v>3.9999999999999998E-6</v>
      </c>
      <c r="E14" s="356">
        <v>3.9999999999999998E-6</v>
      </c>
      <c r="F14" s="356">
        <v>0</v>
      </c>
      <c r="G14" s="357"/>
      <c r="H14" s="355">
        <v>499.83138200000002</v>
      </c>
      <c r="I14" s="356">
        <v>499.820695</v>
      </c>
      <c r="J14" s="356">
        <v>0</v>
      </c>
      <c r="K14" s="357"/>
      <c r="L14" s="355">
        <v>581.40234599999997</v>
      </c>
      <c r="M14" s="356">
        <v>581.21155299999998</v>
      </c>
      <c r="N14" s="356">
        <v>0</v>
      </c>
      <c r="O14" s="357"/>
      <c r="P14" s="355">
        <v>767.89959699999997</v>
      </c>
      <c r="Q14" s="356">
        <v>729.89507100000003</v>
      </c>
      <c r="R14" s="356">
        <v>0</v>
      </c>
      <c r="S14" s="357"/>
    </row>
    <row r="15" spans="2:19" ht="15.75" customHeight="1">
      <c r="B15" s="813"/>
      <c r="C15" s="354" t="s">
        <v>477</v>
      </c>
      <c r="D15" s="355">
        <v>32494.318185</v>
      </c>
      <c r="E15" s="356">
        <v>23820.965682999999</v>
      </c>
      <c r="F15" s="356">
        <v>7787.5443320000004</v>
      </c>
      <c r="G15" s="357"/>
      <c r="H15" s="355">
        <v>29907.401381</v>
      </c>
      <c r="I15" s="356">
        <v>23330.720961999999</v>
      </c>
      <c r="J15" s="356">
        <v>6767.6707100000003</v>
      </c>
      <c r="K15" s="357"/>
      <c r="L15" s="355">
        <v>33998.694009999999</v>
      </c>
      <c r="M15" s="356">
        <v>26088.560899</v>
      </c>
      <c r="N15" s="356">
        <v>6731.6865379999999</v>
      </c>
      <c r="O15" s="357"/>
      <c r="P15" s="355">
        <v>35071.937995</v>
      </c>
      <c r="Q15" s="356">
        <v>27000.478125000001</v>
      </c>
      <c r="R15" s="356">
        <v>6983.6911739999996</v>
      </c>
      <c r="S15" s="357"/>
    </row>
    <row r="16" spans="2:19" ht="15.75" customHeight="1">
      <c r="B16" s="813"/>
      <c r="C16" s="354" t="s">
        <v>478</v>
      </c>
      <c r="D16" s="355">
        <v>48675.429560999997</v>
      </c>
      <c r="E16" s="356">
        <v>27254.565139999995</v>
      </c>
      <c r="F16" s="356">
        <v>24607.836814999999</v>
      </c>
      <c r="G16" s="357"/>
      <c r="H16" s="355">
        <v>45233.095625000002</v>
      </c>
      <c r="I16" s="356">
        <v>24761.287546</v>
      </c>
      <c r="J16" s="356">
        <v>22515.847325999999</v>
      </c>
      <c r="K16" s="357"/>
      <c r="L16" s="355">
        <v>42937.871328000001</v>
      </c>
      <c r="M16" s="356">
        <v>21759.153452999999</v>
      </c>
      <c r="N16" s="356">
        <v>19609.045061000001</v>
      </c>
      <c r="O16" s="357"/>
      <c r="P16" s="355">
        <v>40250.911389000001</v>
      </c>
      <c r="Q16" s="356">
        <v>20574.509760000001</v>
      </c>
      <c r="R16" s="356">
        <v>18074.460470999999</v>
      </c>
      <c r="S16" s="357"/>
    </row>
    <row r="17" spans="2:23" ht="15.75" customHeight="1">
      <c r="B17" s="813"/>
      <c r="C17" s="358" t="s">
        <v>479</v>
      </c>
      <c r="D17" s="355">
        <v>11304.335385</v>
      </c>
      <c r="E17" s="356">
        <v>6333.1409460000004</v>
      </c>
      <c r="F17" s="356">
        <v>5473.1636830000007</v>
      </c>
      <c r="G17" s="357"/>
      <c r="H17" s="355">
        <v>11008.099445</v>
      </c>
      <c r="I17" s="356">
        <v>5715.6903209999991</v>
      </c>
      <c r="J17" s="356">
        <v>5019.780980999999</v>
      </c>
      <c r="K17" s="357"/>
      <c r="L17" s="355">
        <v>9998.4213980000022</v>
      </c>
      <c r="M17" s="356">
        <v>4848.8957559999999</v>
      </c>
      <c r="N17" s="356">
        <v>4258.8748519999999</v>
      </c>
      <c r="O17" s="357"/>
      <c r="P17" s="355">
        <v>9517.1287919999995</v>
      </c>
      <c r="Q17" s="356">
        <v>4720.3651</v>
      </c>
      <c r="R17" s="356">
        <v>3971.2796779999999</v>
      </c>
      <c r="S17" s="357"/>
    </row>
    <row r="18" spans="2:23" ht="15.75" customHeight="1">
      <c r="B18" s="813"/>
      <c r="C18" s="354" t="s">
        <v>480</v>
      </c>
      <c r="D18" s="355">
        <v>26151.539830000002</v>
      </c>
      <c r="E18" s="356">
        <v>14652.9467</v>
      </c>
      <c r="F18" s="356">
        <v>9736.5194879999999</v>
      </c>
      <c r="G18" s="357"/>
      <c r="H18" s="355">
        <v>23911.277934999998</v>
      </c>
      <c r="I18" s="356">
        <v>12551.436374000003</v>
      </c>
      <c r="J18" s="356">
        <v>8236.7427060000009</v>
      </c>
      <c r="K18" s="357"/>
      <c r="L18" s="355">
        <v>23284.598999000002</v>
      </c>
      <c r="M18" s="356">
        <v>12058.419454000003</v>
      </c>
      <c r="N18" s="356">
        <v>7867.5023860000001</v>
      </c>
      <c r="O18" s="357"/>
      <c r="P18" s="355">
        <v>23571.719283999995</v>
      </c>
      <c r="Q18" s="356">
        <v>12331.692757000001</v>
      </c>
      <c r="R18" s="356">
        <v>8023.5161990000006</v>
      </c>
      <c r="S18" s="357"/>
    </row>
    <row r="19" spans="2:23" ht="15.75" customHeight="1">
      <c r="B19" s="813"/>
      <c r="C19" s="358" t="s">
        <v>479</v>
      </c>
      <c r="D19" s="355">
        <v>4178.0771260000001</v>
      </c>
      <c r="E19" s="356">
        <v>2596.787155</v>
      </c>
      <c r="F19" s="356">
        <v>1538.2211500000001</v>
      </c>
      <c r="G19" s="357"/>
      <c r="H19" s="355">
        <v>3857.278409</v>
      </c>
      <c r="I19" s="356">
        <v>2181.1252989999998</v>
      </c>
      <c r="J19" s="356">
        <v>1285.4178380000001</v>
      </c>
      <c r="K19" s="357"/>
      <c r="L19" s="355">
        <v>3698.1455700000001</v>
      </c>
      <c r="M19" s="356">
        <v>2011.301606</v>
      </c>
      <c r="N19" s="356">
        <v>1185.352335</v>
      </c>
      <c r="O19" s="357"/>
      <c r="P19" s="355">
        <v>3664.8043790000002</v>
      </c>
      <c r="Q19" s="356">
        <v>2010.007996</v>
      </c>
      <c r="R19" s="356">
        <v>1172.5324149999999</v>
      </c>
      <c r="S19" s="357"/>
    </row>
    <row r="20" spans="2:23" ht="15.75" customHeight="1">
      <c r="B20" s="813"/>
      <c r="C20" s="354" t="s">
        <v>481</v>
      </c>
      <c r="D20" s="355">
        <v>7460.3907419999996</v>
      </c>
      <c r="E20" s="356">
        <v>6905.8553940000002</v>
      </c>
      <c r="F20" s="356">
        <v>2523.9964949999999</v>
      </c>
      <c r="G20" s="357"/>
      <c r="H20" s="355">
        <v>6769.4849369999993</v>
      </c>
      <c r="I20" s="356">
        <v>6235.1300489999994</v>
      </c>
      <c r="J20" s="356">
        <v>2244.238014</v>
      </c>
      <c r="K20" s="357"/>
      <c r="L20" s="355">
        <v>6696.0137459999996</v>
      </c>
      <c r="M20" s="356">
        <v>6225.4383079999998</v>
      </c>
      <c r="N20" s="356">
        <v>2231.0516040000002</v>
      </c>
      <c r="O20" s="357"/>
      <c r="P20" s="355">
        <v>6756.1483649999991</v>
      </c>
      <c r="Q20" s="356">
        <v>6277.1045219999996</v>
      </c>
      <c r="R20" s="356">
        <v>2248.0721210000002</v>
      </c>
      <c r="S20" s="357"/>
    </row>
    <row r="21" spans="2:23" ht="15.75" customHeight="1">
      <c r="B21" s="813"/>
      <c r="C21" s="358" t="s">
        <v>479</v>
      </c>
      <c r="D21" s="355">
        <v>1518.7804679999999</v>
      </c>
      <c r="E21" s="356">
        <v>1469.106119</v>
      </c>
      <c r="F21" s="356">
        <v>555.13881800000001</v>
      </c>
      <c r="G21" s="357"/>
      <c r="H21" s="355">
        <v>1015.722638</v>
      </c>
      <c r="I21" s="356">
        <v>966.09795499999996</v>
      </c>
      <c r="J21" s="356">
        <v>355.02004199999999</v>
      </c>
      <c r="K21" s="357"/>
      <c r="L21" s="355">
        <v>833.56384700000001</v>
      </c>
      <c r="M21" s="356">
        <v>803.49176199999999</v>
      </c>
      <c r="N21" s="356">
        <v>293.631823</v>
      </c>
      <c r="O21" s="357"/>
      <c r="P21" s="355">
        <v>761.12583700000005</v>
      </c>
      <c r="Q21" s="356">
        <v>728.227755</v>
      </c>
      <c r="R21" s="356">
        <v>263.15443299999998</v>
      </c>
      <c r="S21" s="357"/>
    </row>
    <row r="22" spans="2:23" ht="15.75" customHeight="1">
      <c r="B22" s="813"/>
      <c r="C22" s="354" t="s">
        <v>482</v>
      </c>
      <c r="D22" s="355">
        <v>3105.7209750000002</v>
      </c>
      <c r="E22" s="356">
        <v>1037.634949</v>
      </c>
      <c r="F22" s="356">
        <v>1207.3547140000001</v>
      </c>
      <c r="G22" s="356">
        <v>1697.076728</v>
      </c>
      <c r="H22" s="355">
        <v>2331.9342080000001</v>
      </c>
      <c r="I22" s="356">
        <v>793.65415800000005</v>
      </c>
      <c r="J22" s="356">
        <v>887.96057800000005</v>
      </c>
      <c r="K22" s="356">
        <v>1170.046844</v>
      </c>
      <c r="L22" s="355">
        <v>2195.5931070000001</v>
      </c>
      <c r="M22" s="356">
        <v>702.314437</v>
      </c>
      <c r="N22" s="356">
        <v>771.97936800000002</v>
      </c>
      <c r="O22" s="356">
        <v>1190.845082</v>
      </c>
      <c r="P22" s="355">
        <v>2240.595061</v>
      </c>
      <c r="Q22" s="356">
        <v>608.59335399999998</v>
      </c>
      <c r="R22" s="356">
        <v>669.82153400000004</v>
      </c>
      <c r="S22" s="356">
        <v>1217.4100940000001</v>
      </c>
    </row>
    <row r="23" spans="2:23" ht="15.75" customHeight="1">
      <c r="B23" s="813"/>
      <c r="C23" s="354" t="s">
        <v>483</v>
      </c>
      <c r="D23" s="355">
        <v>322.80823199999998</v>
      </c>
      <c r="E23" s="356">
        <v>263.134004</v>
      </c>
      <c r="F23" s="356">
        <v>393.068082</v>
      </c>
      <c r="G23" s="357"/>
      <c r="H23" s="355">
        <v>249.779966</v>
      </c>
      <c r="I23" s="356">
        <v>204.687749</v>
      </c>
      <c r="J23" s="356">
        <v>305.48173400000002</v>
      </c>
      <c r="K23" s="357"/>
      <c r="L23" s="355">
        <v>267.23902099999998</v>
      </c>
      <c r="M23" s="356">
        <v>216.371207</v>
      </c>
      <c r="N23" s="356">
        <v>323.25448299999999</v>
      </c>
      <c r="O23" s="357"/>
      <c r="P23" s="355">
        <v>252.46978200000001</v>
      </c>
      <c r="Q23" s="356">
        <v>188.555544</v>
      </c>
      <c r="R23" s="356">
        <v>281.62992100000002</v>
      </c>
      <c r="S23" s="357"/>
    </row>
    <row r="24" spans="2:23" ht="15.75" customHeight="1">
      <c r="B24" s="813"/>
      <c r="C24" s="354" t="s">
        <v>484</v>
      </c>
      <c r="D24" s="355">
        <v>1901.7289000000001</v>
      </c>
      <c r="E24" s="356">
        <v>1900.464326</v>
      </c>
      <c r="F24" s="356">
        <v>214.966577</v>
      </c>
      <c r="G24" s="357"/>
      <c r="H24" s="355">
        <v>2038.7603770000001</v>
      </c>
      <c r="I24" s="356">
        <v>2038.4210169999999</v>
      </c>
      <c r="J24" s="356">
        <v>230.341116</v>
      </c>
      <c r="K24" s="357"/>
      <c r="L24" s="355">
        <v>2489.652861</v>
      </c>
      <c r="M24" s="356">
        <v>2489.25684</v>
      </c>
      <c r="N24" s="356">
        <v>284.94765699999999</v>
      </c>
      <c r="O24" s="357"/>
      <c r="P24" s="355">
        <v>3035.1631040000002</v>
      </c>
      <c r="Q24" s="356">
        <v>3034.8501200000001</v>
      </c>
      <c r="R24" s="356">
        <v>353.58084700000001</v>
      </c>
      <c r="S24" s="357"/>
    </row>
    <row r="25" spans="2:23" ht="13.8">
      <c r="B25" s="813"/>
      <c r="C25" s="354" t="s">
        <v>485</v>
      </c>
      <c r="D25" s="355">
        <v>9.9999999999999995E-7</v>
      </c>
      <c r="E25" s="356">
        <v>9.9999999999999995E-7</v>
      </c>
      <c r="F25" s="356">
        <v>0</v>
      </c>
      <c r="G25" s="357"/>
      <c r="H25" s="355">
        <v>9.9999999999999995E-7</v>
      </c>
      <c r="I25" s="356">
        <v>9.9999999999999995E-7</v>
      </c>
      <c r="J25" s="356">
        <v>0</v>
      </c>
      <c r="K25" s="357"/>
      <c r="L25" s="355">
        <v>9.9999999999999995E-7</v>
      </c>
      <c r="M25" s="356">
        <v>9.9999999999999995E-7</v>
      </c>
      <c r="N25" s="356">
        <v>0</v>
      </c>
      <c r="O25" s="357"/>
      <c r="P25" s="355">
        <v>9.9999999999999995E-7</v>
      </c>
      <c r="Q25" s="356">
        <v>9.9999999999999995E-7</v>
      </c>
      <c r="R25" s="356">
        <v>0</v>
      </c>
      <c r="S25" s="357"/>
    </row>
    <row r="26" spans="2:23" ht="15.75" customHeight="1">
      <c r="B26" s="813"/>
      <c r="C26" s="354" t="s">
        <v>486</v>
      </c>
      <c r="D26" s="355">
        <v>3916.6705430000002</v>
      </c>
      <c r="E26" s="356">
        <v>3331.3649270000001</v>
      </c>
      <c r="F26" s="356">
        <v>4433.3206449999998</v>
      </c>
      <c r="G26" s="357"/>
      <c r="H26" s="355">
        <v>3779.279466</v>
      </c>
      <c r="I26" s="356">
        <v>3258.7096649999999</v>
      </c>
      <c r="J26" s="356">
        <v>3970.4990240000002</v>
      </c>
      <c r="K26" s="357"/>
      <c r="L26" s="355">
        <v>4072.6014070000001</v>
      </c>
      <c r="M26" s="356">
        <v>3577.0266259999999</v>
      </c>
      <c r="N26" s="356">
        <v>3980.1668709999999</v>
      </c>
      <c r="O26" s="357"/>
      <c r="P26" s="355">
        <v>4601.8404499999997</v>
      </c>
      <c r="Q26" s="356">
        <v>3983.4511940000002</v>
      </c>
      <c r="R26" s="356">
        <v>4494.2772720000003</v>
      </c>
      <c r="S26" s="357"/>
    </row>
    <row r="27" spans="2:23" ht="15.75" customHeight="1">
      <c r="B27" s="813"/>
      <c r="C27" s="354" t="s">
        <v>487</v>
      </c>
      <c r="D27" s="355">
        <v>722.75039300000003</v>
      </c>
      <c r="E27" s="356">
        <v>722.75039300000003</v>
      </c>
      <c r="F27" s="356">
        <v>1199.7719549999999</v>
      </c>
      <c r="G27" s="357"/>
      <c r="H27" s="355">
        <v>716.15643599999999</v>
      </c>
      <c r="I27" s="356">
        <v>716.15643499999999</v>
      </c>
      <c r="J27" s="356">
        <v>1178.8635859999999</v>
      </c>
      <c r="K27" s="357"/>
      <c r="L27" s="355">
        <v>734.13345700000002</v>
      </c>
      <c r="M27" s="356">
        <v>734.13345600000002</v>
      </c>
      <c r="N27" s="356">
        <v>1224.918236</v>
      </c>
      <c r="O27" s="357"/>
      <c r="P27" s="355">
        <v>699.07513300000005</v>
      </c>
      <c r="Q27" s="356">
        <v>699.07513200000005</v>
      </c>
      <c r="R27" s="356">
        <v>1134.0969319999999</v>
      </c>
      <c r="S27" s="357"/>
    </row>
    <row r="28" spans="2:23" ht="15.75" hidden="1" customHeight="1">
      <c r="B28" s="813"/>
      <c r="C28" s="359"/>
      <c r="D28" s="360"/>
      <c r="E28" s="361"/>
      <c r="F28" s="361"/>
      <c r="G28" s="357"/>
      <c r="H28" s="360"/>
      <c r="I28" s="361"/>
      <c r="J28" s="361"/>
      <c r="K28" s="357"/>
      <c r="L28" s="360"/>
      <c r="M28" s="361"/>
      <c r="N28" s="361"/>
      <c r="O28" s="357"/>
      <c r="P28" s="360"/>
      <c r="Q28" s="361"/>
      <c r="R28" s="361"/>
      <c r="S28" s="357"/>
    </row>
    <row r="29" spans="2:23" ht="15.75" customHeight="1">
      <c r="B29" s="813"/>
      <c r="C29" s="362" t="s">
        <v>488</v>
      </c>
      <c r="D29" s="363">
        <v>20176.668228999999</v>
      </c>
      <c r="E29" s="364">
        <v>20043.713097</v>
      </c>
      <c r="F29" s="364">
        <v>12473.844235</v>
      </c>
      <c r="G29" s="365"/>
      <c r="H29" s="363">
        <v>19386.993010999999</v>
      </c>
      <c r="I29" s="364">
        <v>19273.008668999999</v>
      </c>
      <c r="J29" s="364">
        <v>12819.944788000001</v>
      </c>
      <c r="K29" s="365"/>
      <c r="L29" s="363">
        <v>17191.219206999998</v>
      </c>
      <c r="M29" s="364">
        <v>17077.367678000002</v>
      </c>
      <c r="N29" s="364">
        <v>12316.662632</v>
      </c>
      <c r="O29" s="365"/>
      <c r="P29" s="363">
        <v>17512.758441000002</v>
      </c>
      <c r="Q29" s="364">
        <v>17385.087914</v>
      </c>
      <c r="R29" s="364">
        <v>12128.46616</v>
      </c>
      <c r="S29" s="365"/>
    </row>
    <row r="30" spans="2:23" ht="18" customHeight="1" thickBot="1">
      <c r="B30" s="814"/>
      <c r="C30" s="366" t="s">
        <v>489</v>
      </c>
      <c r="D30" s="367">
        <f>+D10+D11+D12+D13+D14+D15+D16+D18+D20+D23+D22+D24+D25+D26+D27+D29</f>
        <v>384857.19146700006</v>
      </c>
      <c r="E30" s="368">
        <f>+E10+E11+E12+E13+E14+E15+E16+E18+E20+E23+E22+E24+E25+E26+E27+E29</f>
        <v>388749.26405900018</v>
      </c>
      <c r="F30" s="368">
        <f>+F10+F11+F12+F13+F14+F15+F16+F18+F20+F23+F22+F24+F25+F26+F27+F29</f>
        <v>89389.047328000001</v>
      </c>
      <c r="G30" s="369">
        <v>2792.1757950000001</v>
      </c>
      <c r="H30" s="367">
        <f>+H10+H11+H12+H13+H14+H15+H16+H18+H20+H23+H22+H24+H25+H26+H27+H29</f>
        <v>369324.62530700007</v>
      </c>
      <c r="I30" s="368">
        <f>+I10+I11+I12+I13+I14+I15+I16+I18+I20+I23+I22+I24+I25+I26+I27+I29</f>
        <v>376738.33749499993</v>
      </c>
      <c r="J30" s="368">
        <f>+J10+J11+J12+J13+J14+J15+J16+J18+J20+J23+J22+J24+J25+J26+J27+J29</f>
        <v>82599.084596000001</v>
      </c>
      <c r="K30" s="369">
        <v>2061.142171</v>
      </c>
      <c r="L30" s="367">
        <f>+L10+L11+L12+L13+L14+L15+L16+L18+L20+L23+L22+L24+L25+L26+L27+L29</f>
        <v>344924.40127299994</v>
      </c>
      <c r="M30" s="368">
        <f>+M10+M11+M12+M13+M14+M15+M16+M18+M20+M23+M22+M24+M25+M26+M27+M29</f>
        <v>350811.41046900005</v>
      </c>
      <c r="N30" s="368">
        <f>+N10+N11+N12+N13+N14+N15+N16+N18+N20+N23+N22+N24+N25+N26+N27+N29</f>
        <v>78036.174352000002</v>
      </c>
      <c r="O30" s="369">
        <v>2085.3835519999998</v>
      </c>
      <c r="P30" s="367">
        <f>+P10+P11+P12+P13+P14+P15+P16+P18+P20+P23+P22+P24+P25+P26+P27+P29</f>
        <v>352403.52956199995</v>
      </c>
      <c r="Q30" s="368">
        <f>+Q10+Q11+Q12+Q13+Q14+Q15+Q16+Q18+Q20+Q23+Q22+Q24+Q25+Q26+Q27+Q29</f>
        <v>360168.47682600009</v>
      </c>
      <c r="R30" s="368">
        <f>+R10+R11+R12+R13+R14+R15+R16+R18+R20+R23+R22+R24+R25+R26+R27+R29</f>
        <v>76159.400928999981</v>
      </c>
      <c r="S30" s="369">
        <v>2101.4826760000001</v>
      </c>
    </row>
    <row r="31" spans="2:23" ht="17.25" customHeight="1">
      <c r="D31" s="370" t="s">
        <v>490</v>
      </c>
      <c r="E31" s="370"/>
    </row>
    <row r="32" spans="2:23" s="6" customFormat="1" ht="17.25" customHeight="1">
      <c r="D32" s="370" t="s">
        <v>491</v>
      </c>
      <c r="E32" s="370"/>
      <c r="T32" s="341"/>
      <c r="U32" s="341"/>
      <c r="V32" s="341"/>
      <c r="W32" s="341"/>
    </row>
    <row r="33" spans="2:19" ht="14.4">
      <c r="D33" s="371" t="s">
        <v>492</v>
      </c>
    </row>
    <row r="34" spans="2:19" ht="23.25" customHeight="1">
      <c r="B34" s="372"/>
      <c r="D34" s="373" t="s">
        <v>493</v>
      </c>
    </row>
    <row r="35" spans="2:19" ht="32.25" customHeight="1" thickBot="1">
      <c r="B35" s="338"/>
      <c r="C35" s="343"/>
      <c r="D35" s="374" t="s">
        <v>494</v>
      </c>
      <c r="E35" s="373"/>
      <c r="F35" s="373"/>
      <c r="G35" s="373"/>
      <c r="H35" s="373"/>
      <c r="I35" s="373"/>
      <c r="J35" s="373"/>
      <c r="K35" s="373"/>
      <c r="L35" s="373"/>
      <c r="M35" s="373"/>
      <c r="N35" s="373"/>
      <c r="O35" s="373"/>
      <c r="P35" s="373"/>
      <c r="Q35" s="373"/>
      <c r="R35" s="373"/>
      <c r="S35" s="373"/>
    </row>
    <row r="36" spans="2:19" ht="32.25" customHeight="1" thickBot="1">
      <c r="B36" s="338"/>
      <c r="C36" s="343"/>
      <c r="D36" s="816" t="s">
        <v>465</v>
      </c>
      <c r="E36" s="699"/>
      <c r="F36" s="699"/>
      <c r="G36" s="699"/>
      <c r="H36" s="699"/>
      <c r="I36" s="699"/>
      <c r="J36" s="699"/>
      <c r="K36" s="699"/>
      <c r="L36" s="817" t="str">
        <f>$D$6</f>
        <v>Standardised Approach</v>
      </c>
      <c r="M36" s="699"/>
      <c r="N36" s="699"/>
      <c r="O36" s="699"/>
      <c r="P36" s="699"/>
      <c r="Q36" s="699"/>
      <c r="R36" s="699"/>
      <c r="S36" s="700"/>
    </row>
    <row r="37" spans="2:19" ht="32.1" customHeight="1" thickBot="1">
      <c r="B37" s="348"/>
      <c r="C37" s="343"/>
      <c r="D37" s="816" t="s">
        <v>12</v>
      </c>
      <c r="E37" s="817"/>
      <c r="F37" s="817"/>
      <c r="G37" s="818"/>
      <c r="H37" s="816" t="s">
        <v>13</v>
      </c>
      <c r="I37" s="817"/>
      <c r="J37" s="817"/>
      <c r="K37" s="818"/>
      <c r="L37" s="816" t="s">
        <v>14</v>
      </c>
      <c r="M37" s="817"/>
      <c r="N37" s="817"/>
      <c r="O37" s="818"/>
      <c r="P37" s="816" t="s">
        <v>15</v>
      </c>
      <c r="Q37" s="817"/>
      <c r="R37" s="817"/>
      <c r="S37" s="818"/>
    </row>
    <row r="38" spans="2:19" ht="84" customHeight="1" thickBot="1">
      <c r="B38" s="375">
        <v>1</v>
      </c>
      <c r="C38" s="349" t="s">
        <v>11</v>
      </c>
      <c r="D38" s="376" t="s">
        <v>466</v>
      </c>
      <c r="E38" s="377" t="s">
        <v>467</v>
      </c>
      <c r="F38" s="378" t="s">
        <v>468</v>
      </c>
      <c r="G38" s="379" t="s">
        <v>495</v>
      </c>
      <c r="H38" s="376" t="s">
        <v>466</v>
      </c>
      <c r="I38" s="377" t="s">
        <v>467</v>
      </c>
      <c r="J38" s="378" t="s">
        <v>468</v>
      </c>
      <c r="K38" s="379" t="s">
        <v>495</v>
      </c>
      <c r="L38" s="376" t="s">
        <v>466</v>
      </c>
      <c r="M38" s="377" t="s">
        <v>467</v>
      </c>
      <c r="N38" s="378" t="s">
        <v>468</v>
      </c>
      <c r="O38" s="379" t="s">
        <v>495</v>
      </c>
      <c r="P38" s="376" t="s">
        <v>466</v>
      </c>
      <c r="Q38" s="377" t="s">
        <v>467</v>
      </c>
      <c r="R38" s="378" t="s">
        <v>468</v>
      </c>
      <c r="S38" s="379" t="s">
        <v>495</v>
      </c>
    </row>
    <row r="39" spans="2:19" ht="15.75" customHeight="1">
      <c r="B39" s="812" t="s">
        <v>713</v>
      </c>
      <c r="C39" s="350" t="s">
        <v>472</v>
      </c>
      <c r="D39" s="351">
        <v>162814.45927799999</v>
      </c>
      <c r="E39" s="380">
        <v>211783.864581</v>
      </c>
      <c r="F39" s="380">
        <v>16706.720276</v>
      </c>
      <c r="G39" s="381"/>
      <c r="H39" s="351">
        <v>157096.32917700001</v>
      </c>
      <c r="I39" s="380">
        <v>205329.12216299996</v>
      </c>
      <c r="J39" s="380">
        <v>16125.525408</v>
      </c>
      <c r="K39" s="381"/>
      <c r="L39" s="351">
        <v>129898.21695700001</v>
      </c>
      <c r="M39" s="380">
        <v>178049.215287</v>
      </c>
      <c r="N39" s="380">
        <v>15813.092238000001</v>
      </c>
      <c r="O39" s="381"/>
      <c r="P39" s="351">
        <v>131640.49940500001</v>
      </c>
      <c r="Q39" s="380">
        <v>180588.25479199999</v>
      </c>
      <c r="R39" s="380">
        <v>14956.065854000002</v>
      </c>
      <c r="S39" s="381"/>
    </row>
    <row r="40" spans="2:19" ht="15.75" customHeight="1">
      <c r="B40" s="813"/>
      <c r="C40" s="354" t="s">
        <v>473</v>
      </c>
      <c r="D40" s="355">
        <v>126.797558</v>
      </c>
      <c r="E40" s="382">
        <v>119.96299</v>
      </c>
      <c r="F40" s="382">
        <v>23.992597</v>
      </c>
      <c r="G40" s="383"/>
      <c r="H40" s="355">
        <v>127.201514</v>
      </c>
      <c r="I40" s="382">
        <v>120.10251599999999</v>
      </c>
      <c r="J40" s="382">
        <v>24.020503000000001</v>
      </c>
      <c r="K40" s="383"/>
      <c r="L40" s="355">
        <v>126.580636</v>
      </c>
      <c r="M40" s="382">
        <v>119.31255899999999</v>
      </c>
      <c r="N40" s="382">
        <v>23.862511999999999</v>
      </c>
      <c r="O40" s="383"/>
      <c r="P40" s="355">
        <v>125.84435999999999</v>
      </c>
      <c r="Q40" s="382">
        <v>118.982882</v>
      </c>
      <c r="R40" s="382">
        <v>23.796576000000002</v>
      </c>
      <c r="S40" s="383"/>
    </row>
    <row r="41" spans="2:19" ht="15.75" customHeight="1">
      <c r="B41" s="813"/>
      <c r="C41" s="354" t="s">
        <v>474</v>
      </c>
      <c r="D41" s="355">
        <v>111.508464</v>
      </c>
      <c r="E41" s="382">
        <v>96.408522000000005</v>
      </c>
      <c r="F41" s="382">
        <v>73.764193000000006</v>
      </c>
      <c r="G41" s="383"/>
      <c r="H41" s="355">
        <v>102.754873</v>
      </c>
      <c r="I41" s="382">
        <v>86.823690999999997</v>
      </c>
      <c r="J41" s="382">
        <v>69.607703000000001</v>
      </c>
      <c r="K41" s="383"/>
      <c r="L41" s="355">
        <v>117.09421399999999</v>
      </c>
      <c r="M41" s="382">
        <v>101.221639</v>
      </c>
      <c r="N41" s="382">
        <v>84.047672000000006</v>
      </c>
      <c r="O41" s="383"/>
      <c r="P41" s="355">
        <v>116.44754500000001</v>
      </c>
      <c r="Q41" s="382">
        <v>99.451770999999994</v>
      </c>
      <c r="R41" s="382">
        <v>81.946815999999998</v>
      </c>
      <c r="S41" s="383"/>
    </row>
    <row r="42" spans="2:19" ht="15.75" customHeight="1">
      <c r="B42" s="813"/>
      <c r="C42" s="354" t="s">
        <v>475</v>
      </c>
      <c r="D42" s="355">
        <v>0</v>
      </c>
      <c r="E42" s="382">
        <v>0</v>
      </c>
      <c r="F42" s="382">
        <v>0</v>
      </c>
      <c r="G42" s="383"/>
      <c r="H42" s="355">
        <v>0</v>
      </c>
      <c r="I42" s="382">
        <v>0</v>
      </c>
      <c r="J42" s="382">
        <v>0</v>
      </c>
      <c r="K42" s="383"/>
      <c r="L42" s="355">
        <v>0</v>
      </c>
      <c r="M42" s="382">
        <v>0</v>
      </c>
      <c r="N42" s="382">
        <v>0</v>
      </c>
      <c r="O42" s="383"/>
      <c r="P42" s="355">
        <v>0</v>
      </c>
      <c r="Q42" s="382">
        <v>0</v>
      </c>
      <c r="R42" s="382">
        <v>0</v>
      </c>
      <c r="S42" s="383"/>
    </row>
    <row r="43" spans="2:19" ht="15.75" customHeight="1">
      <c r="B43" s="813"/>
      <c r="C43" s="354" t="s">
        <v>476</v>
      </c>
      <c r="D43" s="355">
        <v>0</v>
      </c>
      <c r="E43" s="382">
        <v>0</v>
      </c>
      <c r="F43" s="382">
        <v>0</v>
      </c>
      <c r="G43" s="383"/>
      <c r="H43" s="355">
        <v>0</v>
      </c>
      <c r="I43" s="382">
        <v>0</v>
      </c>
      <c r="J43" s="382">
        <v>0</v>
      </c>
      <c r="K43" s="383"/>
      <c r="L43" s="355">
        <v>0</v>
      </c>
      <c r="M43" s="382">
        <v>0</v>
      </c>
      <c r="N43" s="382">
        <v>0</v>
      </c>
      <c r="O43" s="383"/>
      <c r="P43" s="355">
        <v>0</v>
      </c>
      <c r="Q43" s="382">
        <v>0</v>
      </c>
      <c r="R43" s="382">
        <v>0</v>
      </c>
      <c r="S43" s="383"/>
    </row>
    <row r="44" spans="2:19" ht="15.75" customHeight="1">
      <c r="B44" s="813"/>
      <c r="C44" s="354" t="s">
        <v>477</v>
      </c>
      <c r="D44" s="355">
        <v>6417.3847519999999</v>
      </c>
      <c r="E44" s="382">
        <v>3654.0856659999999</v>
      </c>
      <c r="F44" s="382">
        <v>1991.1833019999999</v>
      </c>
      <c r="G44" s="383"/>
      <c r="H44" s="355">
        <v>7454.473355000001</v>
      </c>
      <c r="I44" s="382">
        <v>4760.8152329999994</v>
      </c>
      <c r="J44" s="382">
        <v>2099.255713</v>
      </c>
      <c r="K44" s="383"/>
      <c r="L44" s="355">
        <v>6968.7515809999986</v>
      </c>
      <c r="M44" s="382">
        <v>4313.3566469999996</v>
      </c>
      <c r="N44" s="382">
        <v>1523.1107159999999</v>
      </c>
      <c r="O44" s="383"/>
      <c r="P44" s="355">
        <v>6146.0674129999989</v>
      </c>
      <c r="Q44" s="382">
        <v>3692.4211190000001</v>
      </c>
      <c r="R44" s="382">
        <v>1611.5154600000001</v>
      </c>
      <c r="S44" s="383"/>
    </row>
    <row r="45" spans="2:19" ht="15.75" customHeight="1">
      <c r="B45" s="813"/>
      <c r="C45" s="354" t="s">
        <v>478</v>
      </c>
      <c r="D45" s="355">
        <v>23480.942661000001</v>
      </c>
      <c r="E45" s="382">
        <v>9100.8037839999997</v>
      </c>
      <c r="F45" s="382">
        <v>8305.1301440000007</v>
      </c>
      <c r="G45" s="383"/>
      <c r="H45" s="355">
        <v>21831.565998999999</v>
      </c>
      <c r="I45" s="382">
        <v>8101.7809990000005</v>
      </c>
      <c r="J45" s="382">
        <v>7604.4522159999997</v>
      </c>
      <c r="K45" s="383"/>
      <c r="L45" s="355">
        <v>19564.07631</v>
      </c>
      <c r="M45" s="382">
        <v>5596.8960740000002</v>
      </c>
      <c r="N45" s="382">
        <v>4963.3753249999991</v>
      </c>
      <c r="O45" s="383"/>
      <c r="P45" s="355">
        <v>18813.986338999999</v>
      </c>
      <c r="Q45" s="382">
        <v>5671.6650760000002</v>
      </c>
      <c r="R45" s="382">
        <v>5209.7555380000003</v>
      </c>
      <c r="S45" s="383"/>
    </row>
    <row r="46" spans="2:19" ht="15.75" customHeight="1">
      <c r="B46" s="813"/>
      <c r="C46" s="358" t="s">
        <v>479</v>
      </c>
      <c r="D46" s="355">
        <v>6041.211084999999</v>
      </c>
      <c r="E46" s="382">
        <v>2530.4589070000002</v>
      </c>
      <c r="F46" s="382">
        <v>2021.6097380000001</v>
      </c>
      <c r="G46" s="383"/>
      <c r="H46" s="355">
        <v>5542.0738790000014</v>
      </c>
      <c r="I46" s="382">
        <v>1857.2809380000001</v>
      </c>
      <c r="J46" s="382">
        <v>1476.471104</v>
      </c>
      <c r="K46" s="383"/>
      <c r="L46" s="355">
        <v>5017.8903039999996</v>
      </c>
      <c r="M46" s="382">
        <v>1399.7794349999999</v>
      </c>
      <c r="N46" s="382">
        <v>1109.2082479999999</v>
      </c>
      <c r="O46" s="383"/>
      <c r="P46" s="355">
        <v>4584.1009180000001</v>
      </c>
      <c r="Q46" s="382">
        <v>1245.637502</v>
      </c>
      <c r="R46" s="382">
        <v>989.73676899999998</v>
      </c>
      <c r="S46" s="383"/>
    </row>
    <row r="47" spans="2:19" ht="15.75" customHeight="1">
      <c r="B47" s="813"/>
      <c r="C47" s="354" t="s">
        <v>480</v>
      </c>
      <c r="D47" s="355">
        <v>12840.466113</v>
      </c>
      <c r="E47" s="382">
        <v>5486.1063510000013</v>
      </c>
      <c r="F47" s="382">
        <v>3149.6808900000001</v>
      </c>
      <c r="G47" s="383"/>
      <c r="H47" s="355">
        <v>12523.969772</v>
      </c>
      <c r="I47" s="382">
        <v>4968.4880870000006</v>
      </c>
      <c r="J47" s="382">
        <v>2826.9162430000001</v>
      </c>
      <c r="K47" s="383"/>
      <c r="L47" s="355">
        <v>12543.838529999997</v>
      </c>
      <c r="M47" s="382">
        <v>4637.0371960000002</v>
      </c>
      <c r="N47" s="382">
        <v>2570.0297850000002</v>
      </c>
      <c r="O47" s="383"/>
      <c r="P47" s="355">
        <v>12580.078742000002</v>
      </c>
      <c r="Q47" s="382">
        <v>4663.0194190000011</v>
      </c>
      <c r="R47" s="382">
        <v>2559.3713670000002</v>
      </c>
      <c r="S47" s="383"/>
    </row>
    <row r="48" spans="2:19" ht="15.75" customHeight="1">
      <c r="B48" s="813"/>
      <c r="C48" s="358" t="s">
        <v>479</v>
      </c>
      <c r="D48" s="355">
        <v>1625.3714210000001</v>
      </c>
      <c r="E48" s="382">
        <v>721.09432400000003</v>
      </c>
      <c r="F48" s="382">
        <v>419.73798699999998</v>
      </c>
      <c r="G48" s="383"/>
      <c r="H48" s="355">
        <v>1341.628391</v>
      </c>
      <c r="I48" s="382">
        <v>444.48541499999999</v>
      </c>
      <c r="J48" s="382">
        <v>259.17187000000001</v>
      </c>
      <c r="K48" s="383"/>
      <c r="L48" s="355">
        <v>1326.2486140000001</v>
      </c>
      <c r="M48" s="382">
        <v>335.33997399999998</v>
      </c>
      <c r="N48" s="382">
        <v>195.128975</v>
      </c>
      <c r="O48" s="383"/>
      <c r="P48" s="355">
        <v>1258.3655269999999</v>
      </c>
      <c r="Q48" s="382">
        <v>298.73761400000001</v>
      </c>
      <c r="R48" s="382">
        <v>174.43318300000001</v>
      </c>
      <c r="S48" s="383"/>
    </row>
    <row r="49" spans="2:19" ht="15.75" customHeight="1">
      <c r="B49" s="813"/>
      <c r="C49" s="354" t="s">
        <v>481</v>
      </c>
      <c r="D49" s="355">
        <v>2525.382521</v>
      </c>
      <c r="E49" s="382">
        <v>2485.9875160000001</v>
      </c>
      <c r="F49" s="382">
        <v>955.474334</v>
      </c>
      <c r="G49" s="383"/>
      <c r="H49" s="355">
        <v>1611.4948790000001</v>
      </c>
      <c r="I49" s="382">
        <v>1574.9240890000001</v>
      </c>
      <c r="J49" s="382">
        <v>587.81087100000002</v>
      </c>
      <c r="K49" s="383"/>
      <c r="L49" s="355">
        <v>1498.6374080000001</v>
      </c>
      <c r="M49" s="382">
        <v>1472.420813</v>
      </c>
      <c r="N49" s="382">
        <v>543.09927100000004</v>
      </c>
      <c r="O49" s="383"/>
      <c r="P49" s="355">
        <v>1346.500127</v>
      </c>
      <c r="Q49" s="382">
        <v>1313.1010980000001</v>
      </c>
      <c r="R49" s="382">
        <v>486.42062700000002</v>
      </c>
      <c r="S49" s="383"/>
    </row>
    <row r="50" spans="2:19" ht="15.75" customHeight="1">
      <c r="B50" s="813"/>
      <c r="C50" s="358" t="s">
        <v>479</v>
      </c>
      <c r="D50" s="355">
        <v>1176.286038</v>
      </c>
      <c r="E50" s="382">
        <v>1150.1370119999999</v>
      </c>
      <c r="F50" s="382">
        <v>441.43235700000002</v>
      </c>
      <c r="G50" s="383"/>
      <c r="H50" s="355">
        <v>559.518914</v>
      </c>
      <c r="I50" s="382">
        <v>537.73746600000004</v>
      </c>
      <c r="J50" s="382">
        <v>200.542551</v>
      </c>
      <c r="K50" s="383"/>
      <c r="L50" s="355">
        <v>396.07332600000001</v>
      </c>
      <c r="M50" s="382">
        <v>385.53296799999998</v>
      </c>
      <c r="N50" s="382">
        <v>141.267752</v>
      </c>
      <c r="O50" s="383"/>
      <c r="P50" s="355">
        <v>361.59643699999998</v>
      </c>
      <c r="Q50" s="382">
        <v>347.79966899999999</v>
      </c>
      <c r="R50" s="382">
        <v>127.747696</v>
      </c>
      <c r="S50" s="383"/>
    </row>
    <row r="51" spans="2:19" ht="15.75" customHeight="1">
      <c r="B51" s="813"/>
      <c r="C51" s="354" t="s">
        <v>482</v>
      </c>
      <c r="D51" s="355">
        <v>1348.3046589999999</v>
      </c>
      <c r="E51" s="382">
        <v>484.76775500000002</v>
      </c>
      <c r="F51" s="382">
        <v>579.35753799999998</v>
      </c>
      <c r="G51" s="384">
        <v>819.78923699999996</v>
      </c>
      <c r="H51" s="355">
        <v>770.05415800000003</v>
      </c>
      <c r="I51" s="382">
        <v>306.91833100000002</v>
      </c>
      <c r="J51" s="382">
        <v>336.83536900000001</v>
      </c>
      <c r="K51" s="384">
        <v>421.58860599999997</v>
      </c>
      <c r="L51" s="355">
        <v>760.51643999999999</v>
      </c>
      <c r="M51" s="382">
        <v>279.34786100000002</v>
      </c>
      <c r="N51" s="382">
        <v>303.66952700000002</v>
      </c>
      <c r="O51" s="384">
        <v>429.862503</v>
      </c>
      <c r="P51" s="355">
        <v>757.37122199999999</v>
      </c>
      <c r="Q51" s="382">
        <v>244.40361999999999</v>
      </c>
      <c r="R51" s="382">
        <v>270.31901900000003</v>
      </c>
      <c r="S51" s="384">
        <v>453.39624000000003</v>
      </c>
    </row>
    <row r="52" spans="2:19" ht="15.75" customHeight="1">
      <c r="B52" s="813"/>
      <c r="C52" s="354" t="s">
        <v>483</v>
      </c>
      <c r="D52" s="355">
        <v>146.37033500000001</v>
      </c>
      <c r="E52" s="382">
        <v>122.41327200000001</v>
      </c>
      <c r="F52" s="382">
        <v>183.61990700000001</v>
      </c>
      <c r="G52" s="383"/>
      <c r="H52" s="355">
        <v>118.94827100000001</v>
      </c>
      <c r="I52" s="382">
        <v>94.558012000000005</v>
      </c>
      <c r="J52" s="382">
        <v>141.837017</v>
      </c>
      <c r="K52" s="383"/>
      <c r="L52" s="355">
        <v>99.761094</v>
      </c>
      <c r="M52" s="382">
        <v>71.826873000000006</v>
      </c>
      <c r="N52" s="382">
        <v>107.740309</v>
      </c>
      <c r="O52" s="383"/>
      <c r="P52" s="355">
        <v>104.76513199999999</v>
      </c>
      <c r="Q52" s="382">
        <v>70.395557999999994</v>
      </c>
      <c r="R52" s="382">
        <v>105.59333700000001</v>
      </c>
      <c r="S52" s="383"/>
    </row>
    <row r="53" spans="2:19" ht="15.75" customHeight="1">
      <c r="B53" s="813"/>
      <c r="C53" s="354" t="s">
        <v>484</v>
      </c>
      <c r="D53" s="355">
        <v>450.20505800000001</v>
      </c>
      <c r="E53" s="382">
        <v>449.444706</v>
      </c>
      <c r="F53" s="382">
        <v>51.441946000000002</v>
      </c>
      <c r="G53" s="383"/>
      <c r="H53" s="355">
        <v>501.751643</v>
      </c>
      <c r="I53" s="382">
        <v>501.54906999999997</v>
      </c>
      <c r="J53" s="382">
        <v>52.845363999999996</v>
      </c>
      <c r="K53" s="383"/>
      <c r="L53" s="355">
        <v>534.108428</v>
      </c>
      <c r="M53" s="382">
        <v>533.87208099999998</v>
      </c>
      <c r="N53" s="382">
        <v>58.974653000000004</v>
      </c>
      <c r="O53" s="383"/>
      <c r="P53" s="355">
        <v>731.12003700000002</v>
      </c>
      <c r="Q53" s="382">
        <v>730.98220000000003</v>
      </c>
      <c r="R53" s="382">
        <v>103.660265</v>
      </c>
      <c r="S53" s="383"/>
    </row>
    <row r="54" spans="2:19" ht="15.75" customHeight="1">
      <c r="B54" s="813"/>
      <c r="C54" s="354" t="s">
        <v>485</v>
      </c>
      <c r="D54" s="355">
        <v>0</v>
      </c>
      <c r="E54" s="382">
        <v>0</v>
      </c>
      <c r="F54" s="382">
        <v>0</v>
      </c>
      <c r="G54" s="383"/>
      <c r="H54" s="355">
        <v>9.9999999999999995E-7</v>
      </c>
      <c r="I54" s="382">
        <v>9.9999999999999995E-7</v>
      </c>
      <c r="J54" s="382">
        <v>0</v>
      </c>
      <c r="K54" s="383"/>
      <c r="L54" s="355">
        <v>9.9999999999999995E-7</v>
      </c>
      <c r="M54" s="382">
        <v>9.9999999999999995E-7</v>
      </c>
      <c r="N54" s="382">
        <v>0</v>
      </c>
      <c r="O54" s="383"/>
      <c r="P54" s="355">
        <v>9.9999999999999995E-7</v>
      </c>
      <c r="Q54" s="382">
        <v>9.9999999999999995E-7</v>
      </c>
      <c r="R54" s="382">
        <v>0</v>
      </c>
      <c r="S54" s="383"/>
    </row>
    <row r="55" spans="2:19" ht="15.75" customHeight="1">
      <c r="B55" s="813"/>
      <c r="C55" s="354" t="s">
        <v>486</v>
      </c>
      <c r="D55" s="355">
        <v>1731.9058600000001</v>
      </c>
      <c r="E55" s="382">
        <v>1499.367968</v>
      </c>
      <c r="F55" s="382">
        <v>2005.7834929999999</v>
      </c>
      <c r="G55" s="383"/>
      <c r="H55" s="355">
        <v>1705.7673219999999</v>
      </c>
      <c r="I55" s="382">
        <v>1498.650938</v>
      </c>
      <c r="J55" s="382">
        <v>1908.823056</v>
      </c>
      <c r="K55" s="383"/>
      <c r="L55" s="355">
        <v>1852.2529589999999</v>
      </c>
      <c r="M55" s="382">
        <v>1654.7851949999999</v>
      </c>
      <c r="N55" s="382">
        <v>1953.4724819999999</v>
      </c>
      <c r="O55" s="383"/>
      <c r="P55" s="355">
        <v>2187.806349</v>
      </c>
      <c r="Q55" s="382">
        <v>1921.9125570000001</v>
      </c>
      <c r="R55" s="382">
        <v>2129.05546</v>
      </c>
      <c r="S55" s="383"/>
    </row>
    <row r="56" spans="2:19" ht="15.75" customHeight="1">
      <c r="B56" s="813"/>
      <c r="C56" s="354" t="s">
        <v>487</v>
      </c>
      <c r="D56" s="355">
        <v>376.83229899999998</v>
      </c>
      <c r="E56" s="382">
        <v>376.83229699999998</v>
      </c>
      <c r="F56" s="382">
        <v>386.04125599999998</v>
      </c>
      <c r="G56" s="383"/>
      <c r="H56" s="355">
        <v>386.39284099999998</v>
      </c>
      <c r="I56" s="382">
        <v>386.39284099999998</v>
      </c>
      <c r="J56" s="382">
        <v>408.01165600000002</v>
      </c>
      <c r="K56" s="383"/>
      <c r="L56" s="355">
        <v>382.36453</v>
      </c>
      <c r="M56" s="382">
        <v>382.36453</v>
      </c>
      <c r="N56" s="382">
        <v>396.85976699999998</v>
      </c>
      <c r="O56" s="383"/>
      <c r="P56" s="355">
        <v>382.53797600000001</v>
      </c>
      <c r="Q56" s="382">
        <v>382.53797600000001</v>
      </c>
      <c r="R56" s="382">
        <v>397.64680399999997</v>
      </c>
      <c r="S56" s="383"/>
    </row>
    <row r="57" spans="2:19" ht="15.75" hidden="1" customHeight="1">
      <c r="B57" s="813"/>
      <c r="C57" s="359"/>
      <c r="D57" s="360"/>
      <c r="E57" s="385"/>
      <c r="F57" s="385"/>
      <c r="G57" s="386"/>
      <c r="H57" s="360"/>
      <c r="I57" s="385"/>
      <c r="J57" s="385"/>
      <c r="K57" s="386"/>
      <c r="L57" s="360"/>
      <c r="M57" s="385"/>
      <c r="N57" s="385"/>
      <c r="O57" s="386"/>
      <c r="P57" s="360"/>
      <c r="Q57" s="385"/>
      <c r="R57" s="385"/>
      <c r="S57" s="386"/>
    </row>
    <row r="58" spans="2:19" ht="15.75" customHeight="1" thickBot="1">
      <c r="B58" s="813"/>
      <c r="C58" s="354" t="s">
        <v>488</v>
      </c>
      <c r="D58" s="355">
        <v>15152.886318000003</v>
      </c>
      <c r="E58" s="382">
        <v>15152.887063</v>
      </c>
      <c r="F58" s="382">
        <v>10816.345821000001</v>
      </c>
      <c r="G58" s="383"/>
      <c r="H58" s="355">
        <v>16158.948329999997</v>
      </c>
      <c r="I58" s="382">
        <v>16158.945288999999</v>
      </c>
      <c r="J58" s="382">
        <v>11260.534189</v>
      </c>
      <c r="K58" s="383"/>
      <c r="L58" s="355">
        <v>13962.926899</v>
      </c>
      <c r="M58" s="382">
        <v>13962.928817999999</v>
      </c>
      <c r="N58" s="382">
        <v>10824.257089000001</v>
      </c>
      <c r="O58" s="383"/>
      <c r="P58" s="355">
        <v>13780.160387</v>
      </c>
      <c r="Q58" s="382">
        <v>13780.162031</v>
      </c>
      <c r="R58" s="382">
        <v>10468.839369999998</v>
      </c>
      <c r="S58" s="383"/>
    </row>
    <row r="59" spans="2:19" ht="18" customHeight="1" thickBot="1">
      <c r="B59" s="814"/>
      <c r="C59" s="387" t="s">
        <v>496</v>
      </c>
      <c r="D59" s="388"/>
      <c r="E59" s="389"/>
      <c r="F59" s="389"/>
      <c r="G59" s="390">
        <v>1041.3814339999999</v>
      </c>
      <c r="H59" s="388"/>
      <c r="I59" s="389"/>
      <c r="J59" s="389"/>
      <c r="K59" s="390">
        <v>596.39634999999998</v>
      </c>
      <c r="L59" s="388"/>
      <c r="M59" s="389"/>
      <c r="N59" s="389"/>
      <c r="O59" s="390">
        <v>626.48703999999998</v>
      </c>
      <c r="P59" s="388"/>
      <c r="Q59" s="389"/>
      <c r="R59" s="389"/>
      <c r="S59" s="390">
        <v>629.55665599999998</v>
      </c>
    </row>
    <row r="60" spans="2:19" ht="18.75" customHeight="1">
      <c r="B60" s="341">
        <f>ROW()-24</f>
        <v>36</v>
      </c>
      <c r="D60" s="370" t="s">
        <v>490</v>
      </c>
      <c r="G60" s="391"/>
      <c r="K60" s="391"/>
    </row>
    <row r="61" spans="2:19" ht="18.75" customHeight="1">
      <c r="D61" s="370" t="s">
        <v>497</v>
      </c>
    </row>
    <row r="62" spans="2:19" ht="18.75" customHeight="1" thickBot="1">
      <c r="D62" s="392"/>
    </row>
    <row r="63" spans="2:19" ht="32.25" customHeight="1" thickBot="1">
      <c r="B63" s="338"/>
      <c r="C63" s="343"/>
      <c r="D63" s="816" t="s">
        <v>465</v>
      </c>
      <c r="E63" s="699"/>
      <c r="F63" s="699"/>
      <c r="G63" s="699"/>
      <c r="H63" s="699"/>
      <c r="I63" s="699"/>
      <c r="J63" s="699"/>
      <c r="K63" s="699"/>
      <c r="L63" s="817" t="str">
        <f>$D$6</f>
        <v>Standardised Approach</v>
      </c>
      <c r="M63" s="699"/>
      <c r="N63" s="699"/>
      <c r="O63" s="699"/>
      <c r="P63" s="699"/>
      <c r="Q63" s="699"/>
      <c r="R63" s="699"/>
      <c r="S63" s="700"/>
    </row>
    <row r="64" spans="2:19" ht="32.25" customHeight="1" thickBot="1">
      <c r="B64" s="338"/>
      <c r="C64" s="343"/>
      <c r="D64" s="816" t="s">
        <v>12</v>
      </c>
      <c r="E64" s="817"/>
      <c r="F64" s="817"/>
      <c r="G64" s="818"/>
      <c r="H64" s="816" t="s">
        <v>13</v>
      </c>
      <c r="I64" s="817"/>
      <c r="J64" s="817"/>
      <c r="K64" s="818"/>
      <c r="L64" s="816" t="s">
        <v>14</v>
      </c>
      <c r="M64" s="817"/>
      <c r="N64" s="817"/>
      <c r="O64" s="818"/>
      <c r="P64" s="816" t="s">
        <v>15</v>
      </c>
      <c r="Q64" s="817"/>
      <c r="R64" s="817"/>
      <c r="S64" s="818"/>
    </row>
    <row r="65" spans="2:19" ht="51" customHeight="1">
      <c r="B65" s="348"/>
      <c r="C65" s="343"/>
      <c r="D65" s="804" t="s">
        <v>466</v>
      </c>
      <c r="E65" s="806" t="s">
        <v>467</v>
      </c>
      <c r="F65" s="808" t="s">
        <v>468</v>
      </c>
      <c r="G65" s="810" t="s">
        <v>498</v>
      </c>
      <c r="H65" s="804" t="s">
        <v>466</v>
      </c>
      <c r="I65" s="806" t="s">
        <v>467</v>
      </c>
      <c r="J65" s="808" t="s">
        <v>468</v>
      </c>
      <c r="K65" s="810" t="s">
        <v>498</v>
      </c>
      <c r="L65" s="804" t="s">
        <v>466</v>
      </c>
      <c r="M65" s="806" t="s">
        <v>467</v>
      </c>
      <c r="N65" s="808" t="s">
        <v>468</v>
      </c>
      <c r="O65" s="810" t="s">
        <v>498</v>
      </c>
      <c r="P65" s="804" t="s">
        <v>466</v>
      </c>
      <c r="Q65" s="806" t="s">
        <v>467</v>
      </c>
      <c r="R65" s="808" t="s">
        <v>468</v>
      </c>
      <c r="S65" s="810" t="s">
        <v>498</v>
      </c>
    </row>
    <row r="66" spans="2:19" ht="33" customHeight="1" thickBot="1">
      <c r="B66" s="375">
        <v>2</v>
      </c>
      <c r="C66" s="349" t="s">
        <v>11</v>
      </c>
      <c r="D66" s="805"/>
      <c r="E66" s="807"/>
      <c r="F66" s="809"/>
      <c r="G66" s="811"/>
      <c r="H66" s="805"/>
      <c r="I66" s="807"/>
      <c r="J66" s="809"/>
      <c r="K66" s="811"/>
      <c r="L66" s="805"/>
      <c r="M66" s="807"/>
      <c r="N66" s="809"/>
      <c r="O66" s="811"/>
      <c r="P66" s="805"/>
      <c r="Q66" s="807"/>
      <c r="R66" s="809"/>
      <c r="S66" s="811"/>
    </row>
    <row r="67" spans="2:19" ht="15.75" customHeight="1">
      <c r="B67" s="812" t="s">
        <v>712</v>
      </c>
      <c r="C67" s="350" t="s">
        <v>472</v>
      </c>
      <c r="D67" s="351">
        <v>12420.420501000001</v>
      </c>
      <c r="E67" s="380">
        <v>12220.226209</v>
      </c>
      <c r="F67" s="380">
        <v>1.035423</v>
      </c>
      <c r="G67" s="381"/>
      <c r="H67" s="351">
        <v>11505.924389</v>
      </c>
      <c r="I67" s="380">
        <v>11305.755009</v>
      </c>
      <c r="J67" s="380">
        <v>1.211595</v>
      </c>
      <c r="K67" s="381"/>
      <c r="L67" s="351">
        <v>13333.187566000002</v>
      </c>
      <c r="M67" s="380">
        <v>13132.974396</v>
      </c>
      <c r="N67" s="380">
        <v>2.2748179999999998</v>
      </c>
      <c r="O67" s="381"/>
      <c r="P67" s="351">
        <v>14656.123137999997</v>
      </c>
      <c r="Q67" s="380">
        <v>14455.903611</v>
      </c>
      <c r="R67" s="380">
        <v>1.940307</v>
      </c>
      <c r="S67" s="381"/>
    </row>
    <row r="68" spans="2:19" ht="15.75" customHeight="1">
      <c r="B68" s="813"/>
      <c r="C68" s="354" t="s">
        <v>473</v>
      </c>
      <c r="D68" s="355">
        <v>0</v>
      </c>
      <c r="E68" s="382">
        <v>0</v>
      </c>
      <c r="F68" s="382">
        <v>0</v>
      </c>
      <c r="G68" s="383"/>
      <c r="H68" s="355">
        <v>0</v>
      </c>
      <c r="I68" s="382">
        <v>0</v>
      </c>
      <c r="J68" s="382">
        <v>0</v>
      </c>
      <c r="K68" s="383"/>
      <c r="L68" s="355">
        <v>0</v>
      </c>
      <c r="M68" s="382">
        <v>0</v>
      </c>
      <c r="N68" s="382">
        <v>0</v>
      </c>
      <c r="O68" s="383"/>
      <c r="P68" s="355">
        <v>0</v>
      </c>
      <c r="Q68" s="382">
        <v>0</v>
      </c>
      <c r="R68" s="382">
        <v>0</v>
      </c>
      <c r="S68" s="383"/>
    </row>
    <row r="69" spans="2:19" ht="15.75" customHeight="1">
      <c r="B69" s="813"/>
      <c r="C69" s="354" t="s">
        <v>474</v>
      </c>
      <c r="D69" s="355">
        <v>4.8971210000000003</v>
      </c>
      <c r="E69" s="382">
        <v>4.8971210000000003</v>
      </c>
      <c r="F69" s="382">
        <v>0.97942399999999996</v>
      </c>
      <c r="G69" s="383"/>
      <c r="H69" s="355">
        <v>4.5451509999999997</v>
      </c>
      <c r="I69" s="382">
        <v>4.5451509999999997</v>
      </c>
      <c r="J69" s="382">
        <v>0.90903</v>
      </c>
      <c r="K69" s="383"/>
      <c r="L69" s="355">
        <v>4.5255099999999997</v>
      </c>
      <c r="M69" s="382">
        <v>4.5255099999999997</v>
      </c>
      <c r="N69" s="382">
        <v>0.90510199999999996</v>
      </c>
      <c r="O69" s="383"/>
      <c r="P69" s="355">
        <v>4.5790860000000002</v>
      </c>
      <c r="Q69" s="382">
        <v>4.5790860000000002</v>
      </c>
      <c r="R69" s="382">
        <v>0.91581699999999999</v>
      </c>
      <c r="S69" s="383"/>
    </row>
    <row r="70" spans="2:19" ht="15.75" customHeight="1">
      <c r="B70" s="813"/>
      <c r="C70" s="354" t="s">
        <v>475</v>
      </c>
      <c r="D70" s="355">
        <v>29.814295000000001</v>
      </c>
      <c r="E70" s="382">
        <v>29.814261999999999</v>
      </c>
      <c r="F70" s="382">
        <v>0</v>
      </c>
      <c r="G70" s="383"/>
      <c r="H70" s="355">
        <v>22.777954000000001</v>
      </c>
      <c r="I70" s="382">
        <v>22.777954000000001</v>
      </c>
      <c r="J70" s="382">
        <v>0</v>
      </c>
      <c r="K70" s="383"/>
      <c r="L70" s="355">
        <v>27.064677</v>
      </c>
      <c r="M70" s="382">
        <v>27.064641000000002</v>
      </c>
      <c r="N70" s="382">
        <v>0</v>
      </c>
      <c r="O70" s="383"/>
      <c r="P70" s="355">
        <v>27.150741</v>
      </c>
      <c r="Q70" s="382">
        <v>27.150732000000001</v>
      </c>
      <c r="R70" s="382">
        <v>0</v>
      </c>
      <c r="S70" s="383"/>
    </row>
    <row r="71" spans="2:19" ht="15.75" customHeight="1">
      <c r="B71" s="813"/>
      <c r="C71" s="354" t="s">
        <v>476</v>
      </c>
      <c r="D71" s="355">
        <v>0</v>
      </c>
      <c r="E71" s="382">
        <v>0</v>
      </c>
      <c r="F71" s="382">
        <v>0</v>
      </c>
      <c r="G71" s="383"/>
      <c r="H71" s="355">
        <v>0</v>
      </c>
      <c r="I71" s="382">
        <v>0</v>
      </c>
      <c r="J71" s="382">
        <v>0</v>
      </c>
      <c r="K71" s="383"/>
      <c r="L71" s="355">
        <v>0</v>
      </c>
      <c r="M71" s="382">
        <v>0</v>
      </c>
      <c r="N71" s="382">
        <v>0</v>
      </c>
      <c r="O71" s="383"/>
      <c r="P71" s="355">
        <v>0</v>
      </c>
      <c r="Q71" s="382">
        <v>0</v>
      </c>
      <c r="R71" s="382">
        <v>0</v>
      </c>
      <c r="S71" s="383"/>
    </row>
    <row r="72" spans="2:19" ht="15.75" customHeight="1">
      <c r="B72" s="813"/>
      <c r="C72" s="354" t="s">
        <v>477</v>
      </c>
      <c r="D72" s="355">
        <v>2769.8563340000001</v>
      </c>
      <c r="E72" s="382">
        <v>2147.544719</v>
      </c>
      <c r="F72" s="382">
        <v>650.57894399999998</v>
      </c>
      <c r="G72" s="383"/>
      <c r="H72" s="355">
        <v>2257.0886169999999</v>
      </c>
      <c r="I72" s="382">
        <v>1694.217114</v>
      </c>
      <c r="J72" s="382">
        <v>399.70714700000002</v>
      </c>
      <c r="K72" s="383"/>
      <c r="L72" s="355">
        <v>3462.1164549999999</v>
      </c>
      <c r="M72" s="382">
        <v>2324.2376629999999</v>
      </c>
      <c r="N72" s="382">
        <v>529.673317</v>
      </c>
      <c r="O72" s="383"/>
      <c r="P72" s="355">
        <v>3640.63303</v>
      </c>
      <c r="Q72" s="382">
        <v>2653.030499</v>
      </c>
      <c r="R72" s="382">
        <v>594.30268100000001</v>
      </c>
      <c r="S72" s="383"/>
    </row>
    <row r="73" spans="2:19" ht="15.75" customHeight="1">
      <c r="B73" s="813"/>
      <c r="C73" s="354" t="s">
        <v>478</v>
      </c>
      <c r="D73" s="355">
        <v>539.427998</v>
      </c>
      <c r="E73" s="382">
        <v>476.421851</v>
      </c>
      <c r="F73" s="382">
        <v>345.57735100000002</v>
      </c>
      <c r="G73" s="383"/>
      <c r="H73" s="355">
        <v>628.32484699999998</v>
      </c>
      <c r="I73" s="382">
        <v>576.10545400000001</v>
      </c>
      <c r="J73" s="382">
        <v>473.91965299999998</v>
      </c>
      <c r="K73" s="383"/>
      <c r="L73" s="355">
        <v>874.90486099999998</v>
      </c>
      <c r="M73" s="382">
        <v>747.83181000000002</v>
      </c>
      <c r="N73" s="382">
        <v>655.45764699999995</v>
      </c>
      <c r="O73" s="383"/>
      <c r="P73" s="355">
        <v>531.80976999999996</v>
      </c>
      <c r="Q73" s="382">
        <v>486.72332499999999</v>
      </c>
      <c r="R73" s="382">
        <v>337.38736499999999</v>
      </c>
      <c r="S73" s="383"/>
    </row>
    <row r="74" spans="2:19" ht="15.75" customHeight="1">
      <c r="B74" s="813"/>
      <c r="C74" s="358" t="s">
        <v>479</v>
      </c>
      <c r="D74" s="355">
        <v>0.787049</v>
      </c>
      <c r="E74" s="382">
        <v>0.52690199999999998</v>
      </c>
      <c r="F74" s="382">
        <v>0.401447</v>
      </c>
      <c r="G74" s="383"/>
      <c r="H74" s="355">
        <v>0.248894</v>
      </c>
      <c r="I74" s="382">
        <v>8.8424000000000003E-2</v>
      </c>
      <c r="J74" s="382">
        <v>8.0489000000000005E-2</v>
      </c>
      <c r="K74" s="383"/>
      <c r="L74" s="355">
        <v>4.3999999999999999E-5</v>
      </c>
      <c r="M74" s="382">
        <v>4.3999999999999999E-5</v>
      </c>
      <c r="N74" s="382">
        <v>3.4999999999999997E-5</v>
      </c>
      <c r="O74" s="383"/>
      <c r="P74" s="355">
        <v>0.92030199999999995</v>
      </c>
      <c r="Q74" s="382">
        <v>0</v>
      </c>
      <c r="R74" s="382">
        <v>0</v>
      </c>
      <c r="S74" s="383"/>
    </row>
    <row r="75" spans="2:19" ht="15.75" customHeight="1">
      <c r="B75" s="813"/>
      <c r="C75" s="354" t="s">
        <v>480</v>
      </c>
      <c r="D75" s="355">
        <v>26.825934</v>
      </c>
      <c r="E75" s="382">
        <v>11.434148</v>
      </c>
      <c r="F75" s="382">
        <v>8.4351769999999995</v>
      </c>
      <c r="G75" s="383"/>
      <c r="H75" s="355">
        <v>23.640820999999999</v>
      </c>
      <c r="I75" s="382">
        <v>9.0402489999999993</v>
      </c>
      <c r="J75" s="382">
        <v>6.6410489999999998</v>
      </c>
      <c r="K75" s="383"/>
      <c r="L75" s="355">
        <v>22.138659000000001</v>
      </c>
      <c r="M75" s="382">
        <v>8.3758379999999999</v>
      </c>
      <c r="N75" s="382">
        <v>6.2679619999999998</v>
      </c>
      <c r="O75" s="383"/>
      <c r="P75" s="355">
        <v>17.669516000000002</v>
      </c>
      <c r="Q75" s="382">
        <v>6.9901140000000002</v>
      </c>
      <c r="R75" s="382">
        <v>5.2287189999999999</v>
      </c>
      <c r="S75" s="383"/>
    </row>
    <row r="76" spans="2:19" ht="15.75" customHeight="1">
      <c r="B76" s="813"/>
      <c r="C76" s="358" t="s">
        <v>479</v>
      </c>
      <c r="D76" s="355">
        <v>0.92022599999999999</v>
      </c>
      <c r="E76" s="382">
        <v>0.9093</v>
      </c>
      <c r="F76" s="382">
        <v>0.54154100000000005</v>
      </c>
      <c r="G76" s="383"/>
      <c r="H76" s="355">
        <v>0.74672000000000005</v>
      </c>
      <c r="I76" s="382">
        <v>0.70427300000000004</v>
      </c>
      <c r="J76" s="382">
        <v>0.402443</v>
      </c>
      <c r="K76" s="383"/>
      <c r="L76" s="355">
        <v>3.0932000000000001E-2</v>
      </c>
      <c r="M76" s="382">
        <v>5.6039999999999996E-3</v>
      </c>
      <c r="N76" s="382">
        <v>3.2060000000000001E-3</v>
      </c>
      <c r="O76" s="383"/>
      <c r="P76" s="355">
        <v>3.3161999999999997E-2</v>
      </c>
      <c r="Q76" s="382">
        <v>7.9830000000000005E-3</v>
      </c>
      <c r="R76" s="382">
        <v>4.5649999999999996E-3</v>
      </c>
      <c r="S76" s="383"/>
    </row>
    <row r="77" spans="2:19" ht="15.75" customHeight="1">
      <c r="B77" s="813"/>
      <c r="C77" s="354" t="s">
        <v>481</v>
      </c>
      <c r="D77" s="355">
        <v>12.658752</v>
      </c>
      <c r="E77" s="382">
        <v>4.80558</v>
      </c>
      <c r="F77" s="382">
        <v>1.681953</v>
      </c>
      <c r="G77" s="383"/>
      <c r="H77" s="355">
        <v>0.51606099999999999</v>
      </c>
      <c r="I77" s="382">
        <v>0.45114399999999999</v>
      </c>
      <c r="J77" s="382">
        <v>0.15790100000000001</v>
      </c>
      <c r="K77" s="383"/>
      <c r="L77" s="355">
        <v>0.42542200000000002</v>
      </c>
      <c r="M77" s="382">
        <v>0.40469300000000002</v>
      </c>
      <c r="N77" s="382">
        <v>0.14164199999999999</v>
      </c>
      <c r="O77" s="383"/>
      <c r="P77" s="355">
        <v>0.34079900000000002</v>
      </c>
      <c r="Q77" s="382">
        <v>0.33069900000000002</v>
      </c>
      <c r="R77" s="382">
        <v>0.115745</v>
      </c>
      <c r="S77" s="383"/>
    </row>
    <row r="78" spans="2:19" ht="15.75" customHeight="1">
      <c r="B78" s="813"/>
      <c r="C78" s="358" t="s">
        <v>479</v>
      </c>
      <c r="D78" s="355">
        <v>0</v>
      </c>
      <c r="E78" s="382">
        <v>0</v>
      </c>
      <c r="F78" s="382">
        <v>0</v>
      </c>
      <c r="G78" s="383"/>
      <c r="H78" s="355">
        <v>0</v>
      </c>
      <c r="I78" s="382">
        <v>0</v>
      </c>
      <c r="J78" s="382">
        <v>0</v>
      </c>
      <c r="K78" s="383"/>
      <c r="L78" s="355">
        <v>0</v>
      </c>
      <c r="M78" s="382">
        <v>0</v>
      </c>
      <c r="N78" s="382">
        <v>0</v>
      </c>
      <c r="O78" s="383"/>
      <c r="P78" s="355">
        <v>0</v>
      </c>
      <c r="Q78" s="382">
        <v>0</v>
      </c>
      <c r="R78" s="382">
        <v>0</v>
      </c>
      <c r="S78" s="383"/>
    </row>
    <row r="79" spans="2:19" ht="15.75" customHeight="1">
      <c r="B79" s="813"/>
      <c r="C79" s="354" t="s">
        <v>482</v>
      </c>
      <c r="D79" s="355">
        <v>1.9220000000000001E-3</v>
      </c>
      <c r="E79" s="382">
        <v>2.7500000000000002E-4</v>
      </c>
      <c r="F79" s="382">
        <v>2.7500000000000002E-4</v>
      </c>
      <c r="G79" s="384">
        <v>1.6459999999999999E-3</v>
      </c>
      <c r="H79" s="355">
        <v>1.4040000000000001E-3</v>
      </c>
      <c r="I79" s="382">
        <v>2.43E-4</v>
      </c>
      <c r="J79" s="382">
        <v>2.43E-4</v>
      </c>
      <c r="K79" s="384">
        <v>1.1609999999999999E-3</v>
      </c>
      <c r="L79" s="355">
        <v>1.4989999999999999E-3</v>
      </c>
      <c r="M79" s="382">
        <v>1.6200000000000001E-4</v>
      </c>
      <c r="N79" s="382">
        <v>1.6200000000000001E-4</v>
      </c>
      <c r="O79" s="384">
        <v>1.3370000000000001E-3</v>
      </c>
      <c r="P79" s="355">
        <v>1.887E-3</v>
      </c>
      <c r="Q79" s="382">
        <v>2.0100000000000001E-4</v>
      </c>
      <c r="R79" s="382">
        <v>2.0100000000000001E-4</v>
      </c>
      <c r="S79" s="384">
        <v>1.686E-3</v>
      </c>
    </row>
    <row r="80" spans="2:19" ht="15.75" customHeight="1">
      <c r="B80" s="813"/>
      <c r="C80" s="354" t="s">
        <v>483</v>
      </c>
      <c r="D80" s="355">
        <v>13.64936</v>
      </c>
      <c r="E80" s="382">
        <v>13.64936</v>
      </c>
      <c r="F80" s="382">
        <v>20.474039999999999</v>
      </c>
      <c r="G80" s="383"/>
      <c r="H80" s="355">
        <v>4.0517500000000002</v>
      </c>
      <c r="I80" s="382">
        <v>4.0517500000000002</v>
      </c>
      <c r="J80" s="382">
        <v>6.0776250000000003</v>
      </c>
      <c r="K80" s="383"/>
      <c r="L80" s="355">
        <v>4.0619079999999999</v>
      </c>
      <c r="M80" s="382">
        <v>4.0619079999999999</v>
      </c>
      <c r="N80" s="382">
        <v>6.0928610000000001</v>
      </c>
      <c r="O80" s="383"/>
      <c r="P80" s="355">
        <v>4.1261599999999996</v>
      </c>
      <c r="Q80" s="382">
        <v>4.1261599999999996</v>
      </c>
      <c r="R80" s="382">
        <v>6.1892399999999999</v>
      </c>
      <c r="S80" s="383"/>
    </row>
    <row r="81" spans="2:19" ht="15.75" customHeight="1">
      <c r="B81" s="813"/>
      <c r="C81" s="354" t="s">
        <v>484</v>
      </c>
      <c r="D81" s="355">
        <v>0</v>
      </c>
      <c r="E81" s="382">
        <v>0</v>
      </c>
      <c r="F81" s="382">
        <v>0</v>
      </c>
      <c r="G81" s="383"/>
      <c r="H81" s="355">
        <v>0</v>
      </c>
      <c r="I81" s="382">
        <v>0</v>
      </c>
      <c r="J81" s="382">
        <v>0</v>
      </c>
      <c r="K81" s="383"/>
      <c r="L81" s="355">
        <v>0</v>
      </c>
      <c r="M81" s="382">
        <v>0</v>
      </c>
      <c r="N81" s="382">
        <v>0</v>
      </c>
      <c r="O81" s="383"/>
      <c r="P81" s="355">
        <v>0</v>
      </c>
      <c r="Q81" s="382">
        <v>0</v>
      </c>
      <c r="R81" s="382">
        <v>0</v>
      </c>
      <c r="S81" s="383"/>
    </row>
    <row r="82" spans="2:19" ht="15.75" customHeight="1">
      <c r="B82" s="813"/>
      <c r="C82" s="354" t="s">
        <v>485</v>
      </c>
      <c r="D82" s="355">
        <v>0</v>
      </c>
      <c r="E82" s="382">
        <v>0</v>
      </c>
      <c r="F82" s="382">
        <v>0</v>
      </c>
      <c r="G82" s="383"/>
      <c r="H82" s="355">
        <v>0</v>
      </c>
      <c r="I82" s="382">
        <v>0</v>
      </c>
      <c r="J82" s="382">
        <v>0</v>
      </c>
      <c r="K82" s="383"/>
      <c r="L82" s="355">
        <v>0</v>
      </c>
      <c r="M82" s="382">
        <v>0</v>
      </c>
      <c r="N82" s="382">
        <v>0</v>
      </c>
      <c r="O82" s="383"/>
      <c r="P82" s="355">
        <v>0</v>
      </c>
      <c r="Q82" s="382">
        <v>0</v>
      </c>
      <c r="R82" s="382">
        <v>0</v>
      </c>
      <c r="S82" s="383"/>
    </row>
    <row r="83" spans="2:19" ht="15.75" customHeight="1">
      <c r="B83" s="813"/>
      <c r="C83" s="354" t="s">
        <v>486</v>
      </c>
      <c r="D83" s="355">
        <v>219.17587599999999</v>
      </c>
      <c r="E83" s="382">
        <v>181.383948</v>
      </c>
      <c r="F83" s="382">
        <v>411.26007299999998</v>
      </c>
      <c r="G83" s="383"/>
      <c r="H83" s="355">
        <v>185.24742800000001</v>
      </c>
      <c r="I83" s="382">
        <v>155.598714</v>
      </c>
      <c r="J83" s="382">
        <v>379.871756</v>
      </c>
      <c r="K83" s="383"/>
      <c r="L83" s="355">
        <v>165.964968</v>
      </c>
      <c r="M83" s="382">
        <v>139.85825800000001</v>
      </c>
      <c r="N83" s="382">
        <v>360.28767599999998</v>
      </c>
      <c r="O83" s="383"/>
      <c r="P83" s="355">
        <v>198.49697599999999</v>
      </c>
      <c r="Q83" s="382">
        <v>161.593141</v>
      </c>
      <c r="R83" s="382">
        <v>386.35880800000001</v>
      </c>
      <c r="S83" s="383"/>
    </row>
    <row r="84" spans="2:19" ht="15.75" customHeight="1">
      <c r="B84" s="813"/>
      <c r="C84" s="354" t="s">
        <v>487</v>
      </c>
      <c r="D84" s="355">
        <v>0</v>
      </c>
      <c r="E84" s="382">
        <v>0</v>
      </c>
      <c r="F84" s="382">
        <v>0</v>
      </c>
      <c r="G84" s="383"/>
      <c r="H84" s="355">
        <v>1.78</v>
      </c>
      <c r="I84" s="382">
        <v>1.78</v>
      </c>
      <c r="J84" s="382">
        <v>3.1150000000000002</v>
      </c>
      <c r="K84" s="383"/>
      <c r="L84" s="355">
        <v>1.7949280000000001</v>
      </c>
      <c r="M84" s="382">
        <v>1.7949280000000001</v>
      </c>
      <c r="N84" s="382">
        <v>2.9721060000000001</v>
      </c>
      <c r="O84" s="383"/>
      <c r="P84" s="355">
        <v>1.7914939999999999</v>
      </c>
      <c r="Q84" s="382">
        <v>1.7914939999999999</v>
      </c>
      <c r="R84" s="382">
        <v>2.9664199999999998</v>
      </c>
      <c r="S84" s="383"/>
    </row>
    <row r="85" spans="2:19" ht="15.75" hidden="1" customHeight="1">
      <c r="B85" s="813"/>
      <c r="C85" s="359"/>
      <c r="D85" s="360"/>
      <c r="E85" s="385"/>
      <c r="F85" s="385"/>
      <c r="G85" s="386"/>
      <c r="H85" s="360"/>
      <c r="I85" s="385"/>
      <c r="J85" s="385"/>
      <c r="K85" s="386"/>
      <c r="L85" s="360"/>
      <c r="M85" s="385"/>
      <c r="N85" s="385"/>
      <c r="O85" s="386"/>
      <c r="P85" s="360"/>
      <c r="Q85" s="385"/>
      <c r="R85" s="385"/>
      <c r="S85" s="386"/>
    </row>
    <row r="86" spans="2:19" ht="15.75" customHeight="1" thickBot="1">
      <c r="B86" s="813"/>
      <c r="C86" s="362" t="s">
        <v>488</v>
      </c>
      <c r="D86" s="355">
        <v>35.697589999999998</v>
      </c>
      <c r="E86" s="382">
        <v>35.697589000000001</v>
      </c>
      <c r="F86" s="382">
        <v>11.926817</v>
      </c>
      <c r="G86" s="383"/>
      <c r="H86" s="355">
        <v>11.998033</v>
      </c>
      <c r="I86" s="382">
        <v>11.998033</v>
      </c>
      <c r="J86" s="382">
        <v>11.364936999999999</v>
      </c>
      <c r="K86" s="383"/>
      <c r="L86" s="355">
        <v>8.9044170000000005</v>
      </c>
      <c r="M86" s="382">
        <v>8.9044170000000005</v>
      </c>
      <c r="N86" s="382">
        <v>7.3544989999999997</v>
      </c>
      <c r="O86" s="383"/>
      <c r="P86" s="355">
        <v>14.361262</v>
      </c>
      <c r="Q86" s="382">
        <v>14.361261000000001</v>
      </c>
      <c r="R86" s="382">
        <v>10.290436</v>
      </c>
      <c r="S86" s="383"/>
    </row>
    <row r="87" spans="2:19" ht="18" customHeight="1" thickBot="1">
      <c r="B87" s="814"/>
      <c r="C87" s="387" t="s">
        <v>496</v>
      </c>
      <c r="D87" s="388"/>
      <c r="E87" s="389"/>
      <c r="F87" s="389"/>
      <c r="G87" s="390">
        <v>5.1415319999999998</v>
      </c>
      <c r="H87" s="388"/>
      <c r="I87" s="389"/>
      <c r="J87" s="389"/>
      <c r="K87" s="390">
        <v>4.4457050000000002</v>
      </c>
      <c r="L87" s="388"/>
      <c r="M87" s="389"/>
      <c r="N87" s="389"/>
      <c r="O87" s="390">
        <v>6.6279009999999996</v>
      </c>
      <c r="P87" s="388"/>
      <c r="Q87" s="389"/>
      <c r="R87" s="389"/>
      <c r="S87" s="390">
        <v>5.9289440000000004</v>
      </c>
    </row>
    <row r="88" spans="2:19" ht="18" customHeight="1">
      <c r="B88" s="370"/>
      <c r="D88" s="370" t="s">
        <v>490</v>
      </c>
    </row>
    <row r="89" spans="2:19" ht="18" customHeight="1">
      <c r="B89" s="370"/>
      <c r="D89" s="370" t="s">
        <v>497</v>
      </c>
    </row>
    <row r="90" spans="2:19" ht="18" customHeight="1" thickBot="1">
      <c r="D90" s="392"/>
    </row>
    <row r="91" spans="2:19" ht="32.25" customHeight="1" thickBot="1">
      <c r="B91" s="338"/>
      <c r="C91" s="343"/>
      <c r="D91" s="816" t="s">
        <v>465</v>
      </c>
      <c r="E91" s="699"/>
      <c r="F91" s="699"/>
      <c r="G91" s="699"/>
      <c r="H91" s="699"/>
      <c r="I91" s="699"/>
      <c r="J91" s="699"/>
      <c r="K91" s="699"/>
      <c r="L91" s="817" t="str">
        <f>$D$6</f>
        <v>Standardised Approach</v>
      </c>
      <c r="M91" s="699"/>
      <c r="N91" s="699"/>
      <c r="O91" s="699"/>
      <c r="P91" s="699"/>
      <c r="Q91" s="699"/>
      <c r="R91" s="699"/>
      <c r="S91" s="700"/>
    </row>
    <row r="92" spans="2:19" ht="32.25" customHeight="1" thickBot="1">
      <c r="B92" s="338"/>
      <c r="C92" s="343"/>
      <c r="D92" s="816" t="s">
        <v>12</v>
      </c>
      <c r="E92" s="817"/>
      <c r="F92" s="817"/>
      <c r="G92" s="818"/>
      <c r="H92" s="816" t="s">
        <v>13</v>
      </c>
      <c r="I92" s="817"/>
      <c r="J92" s="817"/>
      <c r="K92" s="818"/>
      <c r="L92" s="816" t="s">
        <v>14</v>
      </c>
      <c r="M92" s="817"/>
      <c r="N92" s="817"/>
      <c r="O92" s="818"/>
      <c r="P92" s="816" t="s">
        <v>15</v>
      </c>
      <c r="Q92" s="817"/>
      <c r="R92" s="817"/>
      <c r="S92" s="818"/>
    </row>
    <row r="93" spans="2:19" ht="51" customHeight="1">
      <c r="B93" s="348"/>
      <c r="C93" s="343"/>
      <c r="D93" s="804" t="s">
        <v>466</v>
      </c>
      <c r="E93" s="806" t="s">
        <v>467</v>
      </c>
      <c r="F93" s="808" t="s">
        <v>468</v>
      </c>
      <c r="G93" s="810" t="s">
        <v>498</v>
      </c>
      <c r="H93" s="804" t="s">
        <v>466</v>
      </c>
      <c r="I93" s="806" t="s">
        <v>467</v>
      </c>
      <c r="J93" s="808" t="s">
        <v>468</v>
      </c>
      <c r="K93" s="810" t="s">
        <v>498</v>
      </c>
      <c r="L93" s="804" t="s">
        <v>466</v>
      </c>
      <c r="M93" s="806" t="s">
        <v>467</v>
      </c>
      <c r="N93" s="808" t="s">
        <v>468</v>
      </c>
      <c r="O93" s="810" t="s">
        <v>498</v>
      </c>
      <c r="P93" s="804" t="s">
        <v>466</v>
      </c>
      <c r="Q93" s="806" t="s">
        <v>467</v>
      </c>
      <c r="R93" s="808" t="s">
        <v>468</v>
      </c>
      <c r="S93" s="810" t="s">
        <v>498</v>
      </c>
    </row>
    <row r="94" spans="2:19" ht="33" customHeight="1" thickBot="1">
      <c r="B94" s="375">
        <v>3</v>
      </c>
      <c r="C94" s="349" t="s">
        <v>11</v>
      </c>
      <c r="D94" s="805"/>
      <c r="E94" s="807"/>
      <c r="F94" s="809"/>
      <c r="G94" s="811"/>
      <c r="H94" s="805"/>
      <c r="I94" s="807"/>
      <c r="J94" s="809"/>
      <c r="K94" s="811"/>
      <c r="L94" s="805"/>
      <c r="M94" s="807"/>
      <c r="N94" s="809"/>
      <c r="O94" s="811"/>
      <c r="P94" s="805"/>
      <c r="Q94" s="807"/>
      <c r="R94" s="809"/>
      <c r="S94" s="811"/>
    </row>
    <row r="95" spans="2:19" ht="15.75" customHeight="1">
      <c r="B95" s="812" t="s">
        <v>708</v>
      </c>
      <c r="C95" s="350" t="s">
        <v>472</v>
      </c>
      <c r="D95" s="351">
        <v>7267.7096899999997</v>
      </c>
      <c r="E95" s="380">
        <v>7564.3983099999996</v>
      </c>
      <c r="F95" s="380">
        <v>0</v>
      </c>
      <c r="G95" s="381"/>
      <c r="H95" s="351">
        <v>7092.5850230000005</v>
      </c>
      <c r="I95" s="380">
        <v>7415.4564790000013</v>
      </c>
      <c r="J95" s="380">
        <v>0</v>
      </c>
      <c r="K95" s="381"/>
      <c r="L95" s="351">
        <v>7458.6868359999999</v>
      </c>
      <c r="M95" s="380">
        <v>7780.9128920000003</v>
      </c>
      <c r="N95" s="380">
        <v>0</v>
      </c>
      <c r="O95" s="381"/>
      <c r="P95" s="351">
        <v>8132.1925700000002</v>
      </c>
      <c r="Q95" s="380">
        <v>8443.3745440000002</v>
      </c>
      <c r="R95" s="380">
        <v>0</v>
      </c>
      <c r="S95" s="381"/>
    </row>
    <row r="96" spans="2:19" ht="15.75" customHeight="1">
      <c r="B96" s="813"/>
      <c r="C96" s="354" t="s">
        <v>473</v>
      </c>
      <c r="D96" s="355">
        <v>72.923428000000001</v>
      </c>
      <c r="E96" s="382">
        <v>72.896300999999994</v>
      </c>
      <c r="F96" s="382">
        <v>14.57926</v>
      </c>
      <c r="G96" s="383"/>
      <c r="H96" s="355">
        <v>69.719908000000004</v>
      </c>
      <c r="I96" s="382">
        <v>69.710355000000007</v>
      </c>
      <c r="J96" s="382">
        <v>13.942071</v>
      </c>
      <c r="K96" s="383"/>
      <c r="L96" s="355">
        <v>183.93259800000001</v>
      </c>
      <c r="M96" s="382">
        <v>183.915707</v>
      </c>
      <c r="N96" s="382">
        <v>36.783141000000001</v>
      </c>
      <c r="O96" s="383"/>
      <c r="P96" s="355">
        <v>159.861795</v>
      </c>
      <c r="Q96" s="382">
        <v>159.832492</v>
      </c>
      <c r="R96" s="382">
        <v>31.966498999999999</v>
      </c>
      <c r="S96" s="383"/>
    </row>
    <row r="97" spans="2:19" ht="15.75" customHeight="1">
      <c r="B97" s="813"/>
      <c r="C97" s="354" t="s">
        <v>474</v>
      </c>
      <c r="D97" s="355">
        <v>333.330735</v>
      </c>
      <c r="E97" s="382">
        <v>333.28966500000001</v>
      </c>
      <c r="F97" s="382">
        <v>66.657932000000002</v>
      </c>
      <c r="G97" s="383"/>
      <c r="H97" s="355">
        <v>282.27008799999999</v>
      </c>
      <c r="I97" s="382">
        <v>282.24842200000001</v>
      </c>
      <c r="J97" s="382">
        <v>56.449683999999998</v>
      </c>
      <c r="K97" s="383"/>
      <c r="L97" s="355">
        <v>293.81128100000001</v>
      </c>
      <c r="M97" s="382">
        <v>293.78724199999999</v>
      </c>
      <c r="N97" s="382">
        <v>58.757447999999997</v>
      </c>
      <c r="O97" s="383"/>
      <c r="P97" s="355">
        <v>317.47722399999998</v>
      </c>
      <c r="Q97" s="382">
        <v>317.42862700000001</v>
      </c>
      <c r="R97" s="382">
        <v>63.485725000000002</v>
      </c>
      <c r="S97" s="383"/>
    </row>
    <row r="98" spans="2:19" ht="15.75" customHeight="1">
      <c r="B98" s="813"/>
      <c r="C98" s="354" t="s">
        <v>475</v>
      </c>
      <c r="D98" s="355">
        <v>0</v>
      </c>
      <c r="E98" s="382">
        <v>0</v>
      </c>
      <c r="F98" s="382">
        <v>0</v>
      </c>
      <c r="G98" s="383"/>
      <c r="H98" s="355">
        <v>0</v>
      </c>
      <c r="I98" s="382">
        <v>0</v>
      </c>
      <c r="J98" s="382">
        <v>0</v>
      </c>
      <c r="K98" s="383"/>
      <c r="L98" s="355">
        <v>0</v>
      </c>
      <c r="M98" s="382">
        <v>0</v>
      </c>
      <c r="N98" s="382">
        <v>0</v>
      </c>
      <c r="O98" s="383"/>
      <c r="P98" s="355">
        <v>0</v>
      </c>
      <c r="Q98" s="382">
        <v>0</v>
      </c>
      <c r="R98" s="382">
        <v>0</v>
      </c>
      <c r="S98" s="383"/>
    </row>
    <row r="99" spans="2:19" ht="15.75" customHeight="1">
      <c r="B99" s="813"/>
      <c r="C99" s="354" t="s">
        <v>476</v>
      </c>
      <c r="D99" s="355">
        <v>0</v>
      </c>
      <c r="E99" s="382">
        <v>0</v>
      </c>
      <c r="F99" s="382">
        <v>0</v>
      </c>
      <c r="G99" s="383"/>
      <c r="H99" s="355">
        <v>0</v>
      </c>
      <c r="I99" s="382">
        <v>0</v>
      </c>
      <c r="J99" s="382">
        <v>0</v>
      </c>
      <c r="K99" s="383"/>
      <c r="L99" s="355">
        <v>0</v>
      </c>
      <c r="M99" s="382">
        <v>0</v>
      </c>
      <c r="N99" s="382">
        <v>0</v>
      </c>
      <c r="O99" s="383"/>
      <c r="P99" s="355">
        <v>0</v>
      </c>
      <c r="Q99" s="382">
        <v>0</v>
      </c>
      <c r="R99" s="382">
        <v>0</v>
      </c>
      <c r="S99" s="383"/>
    </row>
    <row r="100" spans="2:19" ht="15.75" customHeight="1">
      <c r="B100" s="813"/>
      <c r="C100" s="354" t="s">
        <v>477</v>
      </c>
      <c r="D100" s="355">
        <v>3473.3103940000001</v>
      </c>
      <c r="E100" s="382">
        <v>3318.3717499999998</v>
      </c>
      <c r="F100" s="382">
        <v>375.42524400000002</v>
      </c>
      <c r="G100" s="383"/>
      <c r="H100" s="355">
        <v>3629.6158780000001</v>
      </c>
      <c r="I100" s="382">
        <v>3473.1004809999999</v>
      </c>
      <c r="J100" s="382">
        <v>671.56227000000001</v>
      </c>
      <c r="K100" s="383"/>
      <c r="L100" s="355">
        <v>4230.1895549999999</v>
      </c>
      <c r="M100" s="382">
        <v>4103.8324069999999</v>
      </c>
      <c r="N100" s="382">
        <v>671.92415000000005</v>
      </c>
      <c r="O100" s="383"/>
      <c r="P100" s="355">
        <v>5385.4162270000006</v>
      </c>
      <c r="Q100" s="382">
        <v>5279.9010060000001</v>
      </c>
      <c r="R100" s="382">
        <v>669.96970199999998</v>
      </c>
      <c r="S100" s="383"/>
    </row>
    <row r="101" spans="2:19" ht="15.75" customHeight="1">
      <c r="B101" s="813"/>
      <c r="C101" s="354" t="s">
        <v>478</v>
      </c>
      <c r="D101" s="355">
        <v>917.44603800000004</v>
      </c>
      <c r="E101" s="382">
        <v>992.04972799999996</v>
      </c>
      <c r="F101" s="382">
        <v>632.81580699999995</v>
      </c>
      <c r="G101" s="383"/>
      <c r="H101" s="355">
        <v>802.61024499999996</v>
      </c>
      <c r="I101" s="382">
        <v>879.57043099999999</v>
      </c>
      <c r="J101" s="382">
        <v>571.13757699999996</v>
      </c>
      <c r="K101" s="383"/>
      <c r="L101" s="355">
        <v>904.14739699999996</v>
      </c>
      <c r="M101" s="382">
        <v>954.36985900000002</v>
      </c>
      <c r="N101" s="382">
        <v>663.22866899999997</v>
      </c>
      <c r="O101" s="383"/>
      <c r="P101" s="355">
        <v>918.56640000000004</v>
      </c>
      <c r="Q101" s="382">
        <v>1015.441988</v>
      </c>
      <c r="R101" s="382">
        <v>601.47595799999999</v>
      </c>
      <c r="S101" s="383"/>
    </row>
    <row r="102" spans="2:19" ht="15.75" customHeight="1">
      <c r="B102" s="813"/>
      <c r="C102" s="358" t="s">
        <v>479</v>
      </c>
      <c r="D102" s="355">
        <v>37.022817000000003</v>
      </c>
      <c r="E102" s="382">
        <v>21.115159999999999</v>
      </c>
      <c r="F102" s="382">
        <v>16.545100999999999</v>
      </c>
      <c r="G102" s="383"/>
      <c r="H102" s="355">
        <v>31.927585000000001</v>
      </c>
      <c r="I102" s="382">
        <v>21.701711</v>
      </c>
      <c r="J102" s="382">
        <v>17.337413000000002</v>
      </c>
      <c r="K102" s="383"/>
      <c r="L102" s="355">
        <v>32.575747</v>
      </c>
      <c r="M102" s="382">
        <v>27.236910999999999</v>
      </c>
      <c r="N102" s="382">
        <v>20.350608000000001</v>
      </c>
      <c r="O102" s="383"/>
      <c r="P102" s="355">
        <v>31.560316</v>
      </c>
      <c r="Q102" s="382">
        <v>27.693476</v>
      </c>
      <c r="R102" s="382">
        <v>20.048271</v>
      </c>
      <c r="S102" s="383"/>
    </row>
    <row r="103" spans="2:19" ht="15.75" customHeight="1">
      <c r="B103" s="813"/>
      <c r="C103" s="354" t="s">
        <v>480</v>
      </c>
      <c r="D103" s="355">
        <v>94.622579999999999</v>
      </c>
      <c r="E103" s="382">
        <v>41.332371000000002</v>
      </c>
      <c r="F103" s="382">
        <v>30.972375</v>
      </c>
      <c r="G103" s="383"/>
      <c r="H103" s="355">
        <v>104.034634</v>
      </c>
      <c r="I103" s="382">
        <v>44.370356999999998</v>
      </c>
      <c r="J103" s="382">
        <v>33.214663999999999</v>
      </c>
      <c r="K103" s="383"/>
      <c r="L103" s="355">
        <v>111.129909</v>
      </c>
      <c r="M103" s="382">
        <v>49.325774000000003</v>
      </c>
      <c r="N103" s="382">
        <v>36.959857</v>
      </c>
      <c r="O103" s="383"/>
      <c r="P103" s="355">
        <v>87.777991</v>
      </c>
      <c r="Q103" s="382">
        <v>41.772013000000001</v>
      </c>
      <c r="R103" s="382">
        <v>31.318722000000001</v>
      </c>
      <c r="S103" s="383"/>
    </row>
    <row r="104" spans="2:19" ht="15.75" customHeight="1">
      <c r="B104" s="813"/>
      <c r="C104" s="358" t="s">
        <v>479</v>
      </c>
      <c r="D104" s="355">
        <v>0.91691999999999996</v>
      </c>
      <c r="E104" s="382">
        <v>0.52207599999999998</v>
      </c>
      <c r="F104" s="382">
        <v>0.36465599999999998</v>
      </c>
      <c r="G104" s="383"/>
      <c r="H104" s="355">
        <v>0.55350500000000002</v>
      </c>
      <c r="I104" s="382">
        <v>0.16506899999999999</v>
      </c>
      <c r="J104" s="382">
        <v>9.4325000000000006E-2</v>
      </c>
      <c r="K104" s="383"/>
      <c r="L104" s="355">
        <v>0.51614499999999996</v>
      </c>
      <c r="M104" s="382">
        <v>0.119162</v>
      </c>
      <c r="N104" s="382">
        <v>6.8090999999999999E-2</v>
      </c>
      <c r="O104" s="383"/>
      <c r="P104" s="355">
        <v>5.7547000000000001E-2</v>
      </c>
      <c r="Q104" s="382">
        <v>2.1420999999999999E-2</v>
      </c>
      <c r="R104" s="382">
        <v>1.2241E-2</v>
      </c>
      <c r="S104" s="383"/>
    </row>
    <row r="105" spans="2:19" ht="15.75" customHeight="1">
      <c r="B105" s="813"/>
      <c r="C105" s="354" t="s">
        <v>481</v>
      </c>
      <c r="D105" s="355">
        <v>177.91341800000001</v>
      </c>
      <c r="E105" s="382">
        <v>73.571415000000002</v>
      </c>
      <c r="F105" s="382">
        <v>25.749994000000001</v>
      </c>
      <c r="G105" s="383"/>
      <c r="H105" s="355">
        <v>18.319728999999999</v>
      </c>
      <c r="I105" s="382">
        <v>11.272292999999999</v>
      </c>
      <c r="J105" s="382">
        <v>3.9453019999999999</v>
      </c>
      <c r="K105" s="383"/>
      <c r="L105" s="355">
        <v>231.64352400000001</v>
      </c>
      <c r="M105" s="382">
        <v>94.418679999999995</v>
      </c>
      <c r="N105" s="382">
        <v>33.046537000000001</v>
      </c>
      <c r="O105" s="383"/>
      <c r="P105" s="355">
        <v>238.498524</v>
      </c>
      <c r="Q105" s="382">
        <v>104.802104</v>
      </c>
      <c r="R105" s="382">
        <v>36.680737999999998</v>
      </c>
      <c r="S105" s="383"/>
    </row>
    <row r="106" spans="2:19" ht="15.75" customHeight="1">
      <c r="B106" s="813"/>
      <c r="C106" s="358" t="s">
        <v>479</v>
      </c>
      <c r="D106" s="355">
        <v>0</v>
      </c>
      <c r="E106" s="382">
        <v>0</v>
      </c>
      <c r="F106" s="382">
        <v>0</v>
      </c>
      <c r="G106" s="383"/>
      <c r="H106" s="355">
        <v>0</v>
      </c>
      <c r="I106" s="382">
        <v>0</v>
      </c>
      <c r="J106" s="382">
        <v>0</v>
      </c>
      <c r="K106" s="383"/>
      <c r="L106" s="355">
        <v>0</v>
      </c>
      <c r="M106" s="382">
        <v>0</v>
      </c>
      <c r="N106" s="382">
        <v>0</v>
      </c>
      <c r="O106" s="383"/>
      <c r="P106" s="355">
        <v>0</v>
      </c>
      <c r="Q106" s="382">
        <v>0</v>
      </c>
      <c r="R106" s="382">
        <v>0</v>
      </c>
      <c r="S106" s="383"/>
    </row>
    <row r="107" spans="2:19" ht="15.75" customHeight="1">
      <c r="B107" s="813"/>
      <c r="C107" s="354" t="s">
        <v>482</v>
      </c>
      <c r="D107" s="355">
        <v>2.7484000000000001E-2</v>
      </c>
      <c r="E107" s="382">
        <v>8.1919999999999996E-3</v>
      </c>
      <c r="F107" s="382">
        <v>8.1919999999999996E-3</v>
      </c>
      <c r="G107" s="384">
        <v>1.9292E-2</v>
      </c>
      <c r="H107" s="355">
        <v>1.413934</v>
      </c>
      <c r="I107" s="382">
        <v>0.12809899999999999</v>
      </c>
      <c r="J107" s="382">
        <v>0.132603</v>
      </c>
      <c r="K107" s="384">
        <v>1.242219</v>
      </c>
      <c r="L107" s="355">
        <v>20.224798</v>
      </c>
      <c r="M107" s="382">
        <v>7.105728</v>
      </c>
      <c r="N107" s="382">
        <v>10.591989</v>
      </c>
      <c r="O107" s="384">
        <v>2.1955369999999998</v>
      </c>
      <c r="P107" s="355">
        <v>20.332386</v>
      </c>
      <c r="Q107" s="382">
        <v>7.1129369999999996</v>
      </c>
      <c r="R107" s="382">
        <v>10.605047000000001</v>
      </c>
      <c r="S107" s="384">
        <v>3.5315829999999999</v>
      </c>
    </row>
    <row r="108" spans="2:19" ht="15.75" customHeight="1">
      <c r="B108" s="813"/>
      <c r="C108" s="354" t="s">
        <v>483</v>
      </c>
      <c r="D108" s="355">
        <v>0</v>
      </c>
      <c r="E108" s="382">
        <v>0</v>
      </c>
      <c r="F108" s="382">
        <v>0</v>
      </c>
      <c r="G108" s="383"/>
      <c r="H108" s="355">
        <v>0</v>
      </c>
      <c r="I108" s="382">
        <v>0</v>
      </c>
      <c r="J108" s="382">
        <v>0</v>
      </c>
      <c r="K108" s="383"/>
      <c r="L108" s="355">
        <v>0</v>
      </c>
      <c r="M108" s="382">
        <v>0</v>
      </c>
      <c r="N108" s="382">
        <v>0</v>
      </c>
      <c r="O108" s="383"/>
      <c r="P108" s="355">
        <v>0</v>
      </c>
      <c r="Q108" s="382">
        <v>0</v>
      </c>
      <c r="R108" s="382">
        <v>0</v>
      </c>
      <c r="S108" s="383"/>
    </row>
    <row r="109" spans="2:19" ht="15.75" customHeight="1">
      <c r="B109" s="813"/>
      <c r="C109" s="354" t="s">
        <v>484</v>
      </c>
      <c r="D109" s="355">
        <v>217.198849</v>
      </c>
      <c r="E109" s="382">
        <v>217.08735200000001</v>
      </c>
      <c r="F109" s="382">
        <v>21.708735000000001</v>
      </c>
      <c r="G109" s="383"/>
      <c r="H109" s="355">
        <v>225.48353</v>
      </c>
      <c r="I109" s="382">
        <v>225.44044700000001</v>
      </c>
      <c r="J109" s="382">
        <v>22.544045000000001</v>
      </c>
      <c r="K109" s="383"/>
      <c r="L109" s="355">
        <v>346.38199900000001</v>
      </c>
      <c r="M109" s="382">
        <v>346.34834000000001</v>
      </c>
      <c r="N109" s="382">
        <v>34.634833999999998</v>
      </c>
      <c r="O109" s="383"/>
      <c r="P109" s="355">
        <v>431.26952399999999</v>
      </c>
      <c r="Q109" s="382">
        <v>431.229669</v>
      </c>
      <c r="R109" s="382">
        <v>43.122967000000003</v>
      </c>
      <c r="S109" s="383"/>
    </row>
    <row r="110" spans="2:19" ht="15.75" customHeight="1">
      <c r="B110" s="813"/>
      <c r="C110" s="354" t="s">
        <v>485</v>
      </c>
      <c r="D110" s="355">
        <v>0</v>
      </c>
      <c r="E110" s="382">
        <v>0</v>
      </c>
      <c r="F110" s="382">
        <v>0</v>
      </c>
      <c r="G110" s="383"/>
      <c r="H110" s="355">
        <v>0</v>
      </c>
      <c r="I110" s="382">
        <v>0</v>
      </c>
      <c r="J110" s="382">
        <v>0</v>
      </c>
      <c r="K110" s="383"/>
      <c r="L110" s="355">
        <v>0</v>
      </c>
      <c r="M110" s="382">
        <v>0</v>
      </c>
      <c r="N110" s="382">
        <v>0</v>
      </c>
      <c r="O110" s="383"/>
      <c r="P110" s="355">
        <v>0</v>
      </c>
      <c r="Q110" s="382">
        <v>0</v>
      </c>
      <c r="R110" s="382">
        <v>0</v>
      </c>
      <c r="S110" s="383"/>
    </row>
    <row r="111" spans="2:19" ht="15.75" customHeight="1">
      <c r="B111" s="813"/>
      <c r="C111" s="354" t="s">
        <v>486</v>
      </c>
      <c r="D111" s="355">
        <v>6.357596</v>
      </c>
      <c r="E111" s="382">
        <v>6.3229730000000002</v>
      </c>
      <c r="F111" s="382">
        <v>8.1286919999999991</v>
      </c>
      <c r="G111" s="383"/>
      <c r="H111" s="355">
        <v>6.7187010000000003</v>
      </c>
      <c r="I111" s="382">
        <v>6.6840780000000004</v>
      </c>
      <c r="J111" s="382">
        <v>8.3386689999999994</v>
      </c>
      <c r="K111" s="383"/>
      <c r="L111" s="355">
        <v>55.708219999999997</v>
      </c>
      <c r="M111" s="382">
        <v>46.798597000000001</v>
      </c>
      <c r="N111" s="382">
        <v>48.039422999999999</v>
      </c>
      <c r="O111" s="383"/>
      <c r="P111" s="355">
        <v>56.877668999999997</v>
      </c>
      <c r="Q111" s="382">
        <v>47.957343000000002</v>
      </c>
      <c r="R111" s="382">
        <v>49.550874</v>
      </c>
      <c r="S111" s="383"/>
    </row>
    <row r="112" spans="2:19" ht="15.75" customHeight="1">
      <c r="B112" s="813"/>
      <c r="C112" s="354" t="s">
        <v>487</v>
      </c>
      <c r="D112" s="355">
        <v>0</v>
      </c>
      <c r="E112" s="382">
        <v>0</v>
      </c>
      <c r="F112" s="382">
        <v>0</v>
      </c>
      <c r="G112" s="383"/>
      <c r="H112" s="355">
        <v>0</v>
      </c>
      <c r="I112" s="382">
        <v>0</v>
      </c>
      <c r="J112" s="382">
        <v>0</v>
      </c>
      <c r="K112" s="383"/>
      <c r="L112" s="355">
        <v>0</v>
      </c>
      <c r="M112" s="382">
        <v>0</v>
      </c>
      <c r="N112" s="382">
        <v>0</v>
      </c>
      <c r="O112" s="383"/>
      <c r="P112" s="355">
        <v>0</v>
      </c>
      <c r="Q112" s="382">
        <v>0</v>
      </c>
      <c r="R112" s="382">
        <v>0</v>
      </c>
      <c r="S112" s="383"/>
    </row>
    <row r="113" spans="2:19" ht="15.75" hidden="1" customHeight="1">
      <c r="B113" s="813"/>
      <c r="C113" s="359"/>
      <c r="D113" s="360"/>
      <c r="E113" s="385"/>
      <c r="F113" s="385"/>
      <c r="G113" s="386"/>
      <c r="H113" s="360"/>
      <c r="I113" s="385"/>
      <c r="J113" s="385"/>
      <c r="K113" s="386"/>
      <c r="L113" s="360"/>
      <c r="M113" s="385"/>
      <c r="N113" s="385"/>
      <c r="O113" s="386"/>
      <c r="P113" s="360"/>
      <c r="Q113" s="385"/>
      <c r="R113" s="385"/>
      <c r="S113" s="386"/>
    </row>
    <row r="114" spans="2:19" ht="15.75" customHeight="1" thickBot="1">
      <c r="B114" s="813"/>
      <c r="C114" s="362" t="s">
        <v>488</v>
      </c>
      <c r="D114" s="355">
        <v>1775.5538059999999</v>
      </c>
      <c r="E114" s="382">
        <v>1775.5538059999999</v>
      </c>
      <c r="F114" s="382">
        <v>7.6499999999999997E-3</v>
      </c>
      <c r="G114" s="383"/>
      <c r="H114" s="355">
        <v>0.28611900000000001</v>
      </c>
      <c r="I114" s="382">
        <v>0.28611900000000001</v>
      </c>
      <c r="J114" s="382">
        <v>6.3343999999999998E-2</v>
      </c>
      <c r="K114" s="383"/>
      <c r="L114" s="355">
        <v>7.6499999999999997E-3</v>
      </c>
      <c r="M114" s="382">
        <v>7.6499999999999997E-3</v>
      </c>
      <c r="N114" s="382">
        <v>7.6499999999999997E-3</v>
      </c>
      <c r="O114" s="383"/>
      <c r="P114" s="355">
        <v>7.6499999999999997E-3</v>
      </c>
      <c r="Q114" s="382">
        <v>7.6499999999999997E-3</v>
      </c>
      <c r="R114" s="382">
        <v>7.6499999999999997E-3</v>
      </c>
      <c r="S114" s="383"/>
    </row>
    <row r="115" spans="2:19" ht="18" customHeight="1" thickBot="1">
      <c r="B115" s="814"/>
      <c r="C115" s="387" t="s">
        <v>496</v>
      </c>
      <c r="D115" s="388"/>
      <c r="E115" s="389"/>
      <c r="F115" s="389"/>
      <c r="G115" s="390">
        <v>2.8730370000000001</v>
      </c>
      <c r="H115" s="388"/>
      <c r="I115" s="389"/>
      <c r="J115" s="389"/>
      <c r="K115" s="390">
        <v>3.247598</v>
      </c>
      <c r="L115" s="388"/>
      <c r="M115" s="389"/>
      <c r="N115" s="389"/>
      <c r="O115" s="390">
        <v>5.467028</v>
      </c>
      <c r="P115" s="388"/>
      <c r="Q115" s="389"/>
      <c r="R115" s="389"/>
      <c r="S115" s="390">
        <v>8.0145750000000007</v>
      </c>
    </row>
    <row r="116" spans="2:19" ht="18" customHeight="1">
      <c r="B116" s="370"/>
      <c r="D116" s="370" t="s">
        <v>490</v>
      </c>
    </row>
    <row r="117" spans="2:19" ht="18" customHeight="1">
      <c r="B117" s="370"/>
      <c r="D117" s="370" t="s">
        <v>497</v>
      </c>
    </row>
    <row r="118" spans="2:19" ht="18" customHeight="1" thickBot="1">
      <c r="D118" s="392"/>
    </row>
    <row r="119" spans="2:19" ht="32.25" customHeight="1" thickBot="1">
      <c r="B119" s="338"/>
      <c r="C119" s="343"/>
      <c r="D119" s="816" t="s">
        <v>465</v>
      </c>
      <c r="E119" s="699"/>
      <c r="F119" s="699"/>
      <c r="G119" s="699"/>
      <c r="H119" s="699"/>
      <c r="I119" s="699"/>
      <c r="J119" s="699"/>
      <c r="K119" s="699"/>
      <c r="L119" s="817" t="str">
        <f>$D$6</f>
        <v>Standardised Approach</v>
      </c>
      <c r="M119" s="699"/>
      <c r="N119" s="699"/>
      <c r="O119" s="699"/>
      <c r="P119" s="699"/>
      <c r="Q119" s="699"/>
      <c r="R119" s="699"/>
      <c r="S119" s="700"/>
    </row>
    <row r="120" spans="2:19" ht="32.25" customHeight="1" thickBot="1">
      <c r="B120" s="338"/>
      <c r="C120" s="343"/>
      <c r="D120" s="816" t="s">
        <v>12</v>
      </c>
      <c r="E120" s="817"/>
      <c r="F120" s="817"/>
      <c r="G120" s="818"/>
      <c r="H120" s="816" t="s">
        <v>13</v>
      </c>
      <c r="I120" s="817"/>
      <c r="J120" s="817"/>
      <c r="K120" s="818"/>
      <c r="L120" s="816" t="s">
        <v>14</v>
      </c>
      <c r="M120" s="817"/>
      <c r="N120" s="817"/>
      <c r="O120" s="818"/>
      <c r="P120" s="816" t="s">
        <v>15</v>
      </c>
      <c r="Q120" s="817"/>
      <c r="R120" s="817"/>
      <c r="S120" s="818"/>
    </row>
    <row r="121" spans="2:19" ht="51" customHeight="1">
      <c r="B121" s="348"/>
      <c r="C121" s="343"/>
      <c r="D121" s="804" t="s">
        <v>466</v>
      </c>
      <c r="E121" s="806" t="s">
        <v>467</v>
      </c>
      <c r="F121" s="808" t="s">
        <v>468</v>
      </c>
      <c r="G121" s="810" t="s">
        <v>498</v>
      </c>
      <c r="H121" s="804" t="s">
        <v>466</v>
      </c>
      <c r="I121" s="806" t="s">
        <v>467</v>
      </c>
      <c r="J121" s="808" t="s">
        <v>468</v>
      </c>
      <c r="K121" s="810" t="s">
        <v>498</v>
      </c>
      <c r="L121" s="804" t="s">
        <v>466</v>
      </c>
      <c r="M121" s="806" t="s">
        <v>467</v>
      </c>
      <c r="N121" s="808" t="s">
        <v>468</v>
      </c>
      <c r="O121" s="810" t="s">
        <v>498</v>
      </c>
      <c r="P121" s="804" t="s">
        <v>466</v>
      </c>
      <c r="Q121" s="806" t="s">
        <v>467</v>
      </c>
      <c r="R121" s="808" t="s">
        <v>468</v>
      </c>
      <c r="S121" s="810" t="s">
        <v>498</v>
      </c>
    </row>
    <row r="122" spans="2:19" ht="33" customHeight="1" thickBot="1">
      <c r="B122" s="375">
        <v>4</v>
      </c>
      <c r="C122" s="349" t="s">
        <v>11</v>
      </c>
      <c r="D122" s="805"/>
      <c r="E122" s="807"/>
      <c r="F122" s="809"/>
      <c r="G122" s="811"/>
      <c r="H122" s="805"/>
      <c r="I122" s="807"/>
      <c r="J122" s="809"/>
      <c r="K122" s="811"/>
      <c r="L122" s="805"/>
      <c r="M122" s="807"/>
      <c r="N122" s="809"/>
      <c r="O122" s="811"/>
      <c r="P122" s="805"/>
      <c r="Q122" s="807"/>
      <c r="R122" s="809"/>
      <c r="S122" s="811"/>
    </row>
    <row r="123" spans="2:19" ht="15.75" customHeight="1">
      <c r="B123" s="812" t="s">
        <v>707</v>
      </c>
      <c r="C123" s="350" t="s">
        <v>472</v>
      </c>
      <c r="D123" s="351">
        <v>6829.0231729999987</v>
      </c>
      <c r="E123" s="380">
        <v>6879.6376579999996</v>
      </c>
      <c r="F123" s="380">
        <v>9.0977390000000007</v>
      </c>
      <c r="G123" s="381"/>
      <c r="H123" s="351">
        <v>6620.8517879999999</v>
      </c>
      <c r="I123" s="380">
        <v>6682.4643489999989</v>
      </c>
      <c r="J123" s="380">
        <v>11.271286999999999</v>
      </c>
      <c r="K123" s="381"/>
      <c r="L123" s="351">
        <v>9821.6875720000007</v>
      </c>
      <c r="M123" s="380">
        <v>9899.2454419999976</v>
      </c>
      <c r="N123" s="380">
        <v>11.187358</v>
      </c>
      <c r="O123" s="381"/>
      <c r="P123" s="351">
        <v>12294.967268</v>
      </c>
      <c r="Q123" s="380">
        <v>12369.364476999999</v>
      </c>
      <c r="R123" s="380">
        <v>10.513904999999999</v>
      </c>
      <c r="S123" s="381"/>
    </row>
    <row r="124" spans="2:19" ht="15.75" customHeight="1">
      <c r="B124" s="813"/>
      <c r="C124" s="354" t="s">
        <v>473</v>
      </c>
      <c r="D124" s="355">
        <v>24.558305000000001</v>
      </c>
      <c r="E124" s="382">
        <v>17.839267</v>
      </c>
      <c r="F124" s="382">
        <v>3.5678529999999999</v>
      </c>
      <c r="G124" s="383"/>
      <c r="H124" s="355">
        <v>27.284545999999999</v>
      </c>
      <c r="I124" s="382">
        <v>20.556811</v>
      </c>
      <c r="J124" s="382">
        <v>4.1113619999999997</v>
      </c>
      <c r="K124" s="383"/>
      <c r="L124" s="355">
        <v>25.633343</v>
      </c>
      <c r="M124" s="382">
        <v>20.562851999999999</v>
      </c>
      <c r="N124" s="382">
        <v>4.112571</v>
      </c>
      <c r="O124" s="383"/>
      <c r="P124" s="355">
        <v>26.361796999999999</v>
      </c>
      <c r="Q124" s="382">
        <v>21.251380000000001</v>
      </c>
      <c r="R124" s="382">
        <v>4.2502760000000004</v>
      </c>
      <c r="S124" s="383"/>
    </row>
    <row r="125" spans="2:19" ht="15.75" customHeight="1">
      <c r="B125" s="813"/>
      <c r="C125" s="354" t="s">
        <v>474</v>
      </c>
      <c r="D125" s="355">
        <v>11.019327000000001</v>
      </c>
      <c r="E125" s="382">
        <v>10.964418999999999</v>
      </c>
      <c r="F125" s="382">
        <v>5.4822100000000002</v>
      </c>
      <c r="G125" s="383"/>
      <c r="H125" s="355">
        <v>16.866907000000001</v>
      </c>
      <c r="I125" s="382">
        <v>16.765304</v>
      </c>
      <c r="J125" s="382">
        <v>8.3826520000000002</v>
      </c>
      <c r="K125" s="383"/>
      <c r="L125" s="355">
        <v>11.844861999999999</v>
      </c>
      <c r="M125" s="382">
        <v>11.775653</v>
      </c>
      <c r="N125" s="382">
        <v>5.8878269999999997</v>
      </c>
      <c r="O125" s="383"/>
      <c r="P125" s="355">
        <v>10.492373000000001</v>
      </c>
      <c r="Q125" s="382">
        <v>10.44026</v>
      </c>
      <c r="R125" s="382">
        <v>5.2201310000000003</v>
      </c>
      <c r="S125" s="383"/>
    </row>
    <row r="126" spans="2:19" ht="15.75" customHeight="1">
      <c r="B126" s="813"/>
      <c r="C126" s="354" t="s">
        <v>475</v>
      </c>
      <c r="D126" s="355">
        <v>0</v>
      </c>
      <c r="E126" s="382">
        <v>0</v>
      </c>
      <c r="F126" s="382">
        <v>0</v>
      </c>
      <c r="G126" s="383"/>
      <c r="H126" s="355">
        <v>0</v>
      </c>
      <c r="I126" s="382">
        <v>0</v>
      </c>
      <c r="J126" s="382">
        <v>0</v>
      </c>
      <c r="K126" s="383"/>
      <c r="L126" s="355">
        <v>0</v>
      </c>
      <c r="M126" s="382">
        <v>0</v>
      </c>
      <c r="N126" s="382">
        <v>0</v>
      </c>
      <c r="O126" s="383"/>
      <c r="P126" s="355">
        <v>0</v>
      </c>
      <c r="Q126" s="382">
        <v>0</v>
      </c>
      <c r="R126" s="382">
        <v>0</v>
      </c>
      <c r="S126" s="383"/>
    </row>
    <row r="127" spans="2:19" ht="15.75" customHeight="1">
      <c r="B127" s="813"/>
      <c r="C127" s="354" t="s">
        <v>476</v>
      </c>
      <c r="D127" s="355">
        <v>0</v>
      </c>
      <c r="E127" s="382">
        <v>0</v>
      </c>
      <c r="F127" s="382">
        <v>0</v>
      </c>
      <c r="G127" s="383"/>
      <c r="H127" s="355">
        <v>0</v>
      </c>
      <c r="I127" s="382">
        <v>0</v>
      </c>
      <c r="J127" s="382">
        <v>0</v>
      </c>
      <c r="K127" s="383"/>
      <c r="L127" s="355">
        <v>0</v>
      </c>
      <c r="M127" s="382">
        <v>0</v>
      </c>
      <c r="N127" s="382">
        <v>0</v>
      </c>
      <c r="O127" s="383"/>
      <c r="P127" s="355">
        <v>0</v>
      </c>
      <c r="Q127" s="382">
        <v>0</v>
      </c>
      <c r="R127" s="382">
        <v>0</v>
      </c>
      <c r="S127" s="383"/>
    </row>
    <row r="128" spans="2:19" ht="15.75" customHeight="1">
      <c r="B128" s="813"/>
      <c r="C128" s="354" t="s">
        <v>477</v>
      </c>
      <c r="D128" s="355">
        <v>231.65511799999999</v>
      </c>
      <c r="E128" s="382">
        <v>230.297901</v>
      </c>
      <c r="F128" s="382">
        <v>108.75260900000001</v>
      </c>
      <c r="G128" s="383"/>
      <c r="H128" s="355">
        <v>213.22161600000001</v>
      </c>
      <c r="I128" s="382">
        <v>211.92981</v>
      </c>
      <c r="J128" s="382">
        <v>106.31261600000001</v>
      </c>
      <c r="K128" s="383"/>
      <c r="L128" s="355">
        <v>204.97937999999999</v>
      </c>
      <c r="M128" s="382">
        <v>203.04738499999999</v>
      </c>
      <c r="N128" s="382">
        <v>101.878344</v>
      </c>
      <c r="O128" s="383"/>
      <c r="P128" s="355">
        <v>226.214945</v>
      </c>
      <c r="Q128" s="382">
        <v>224.29309699999999</v>
      </c>
      <c r="R128" s="382">
        <v>112.485268</v>
      </c>
      <c r="S128" s="383"/>
    </row>
    <row r="129" spans="2:19" ht="15.75" customHeight="1">
      <c r="B129" s="813"/>
      <c r="C129" s="354" t="s">
        <v>478</v>
      </c>
      <c r="D129" s="355">
        <v>526.49973299999999</v>
      </c>
      <c r="E129" s="382">
        <v>391.41085399999997</v>
      </c>
      <c r="F129" s="382">
        <v>391.99765300000001</v>
      </c>
      <c r="G129" s="383"/>
      <c r="H129" s="355">
        <v>434.12051600000001</v>
      </c>
      <c r="I129" s="382">
        <v>313.50582300000002</v>
      </c>
      <c r="J129" s="382">
        <v>307.89292699999999</v>
      </c>
      <c r="K129" s="383"/>
      <c r="L129" s="355">
        <v>478.27323000000001</v>
      </c>
      <c r="M129" s="382">
        <v>375.79368799999997</v>
      </c>
      <c r="N129" s="382">
        <v>358.120273</v>
      </c>
      <c r="O129" s="383"/>
      <c r="P129" s="355">
        <v>335.72623099999998</v>
      </c>
      <c r="Q129" s="382">
        <v>261.06819100000001</v>
      </c>
      <c r="R129" s="382">
        <v>242.657973</v>
      </c>
      <c r="S129" s="383"/>
    </row>
    <row r="130" spans="2:19" ht="15.75" customHeight="1">
      <c r="B130" s="813"/>
      <c r="C130" s="358" t="s">
        <v>479</v>
      </c>
      <c r="D130" s="355">
        <v>23.950707999999999</v>
      </c>
      <c r="E130" s="382">
        <v>23.472622000000001</v>
      </c>
      <c r="F130" s="382">
        <v>23.189064999999999</v>
      </c>
      <c r="G130" s="383"/>
      <c r="H130" s="355">
        <v>23.532965999999998</v>
      </c>
      <c r="I130" s="382">
        <v>23.155415000000001</v>
      </c>
      <c r="J130" s="382">
        <v>22.935037999999999</v>
      </c>
      <c r="K130" s="383"/>
      <c r="L130" s="355">
        <v>23.754992000000001</v>
      </c>
      <c r="M130" s="382">
        <v>23.433574</v>
      </c>
      <c r="N130" s="382">
        <v>23.237276999999999</v>
      </c>
      <c r="O130" s="383"/>
      <c r="P130" s="355">
        <v>22.854361000000001</v>
      </c>
      <c r="Q130" s="382">
        <v>22.808489999999999</v>
      </c>
      <c r="R130" s="382">
        <v>22.735368000000001</v>
      </c>
      <c r="S130" s="383"/>
    </row>
    <row r="131" spans="2:19" ht="15.75" customHeight="1">
      <c r="B131" s="813"/>
      <c r="C131" s="354" t="s">
        <v>480</v>
      </c>
      <c r="D131" s="355">
        <v>11.088150000000001</v>
      </c>
      <c r="E131" s="382">
        <v>3.894352</v>
      </c>
      <c r="F131" s="382">
        <v>2.9160439999999999</v>
      </c>
      <c r="G131" s="383"/>
      <c r="H131" s="355">
        <v>10.595238999999999</v>
      </c>
      <c r="I131" s="382">
        <v>2.8355480000000002</v>
      </c>
      <c r="J131" s="382">
        <v>2.1265960000000002</v>
      </c>
      <c r="K131" s="383"/>
      <c r="L131" s="355">
        <v>9.8949429999999996</v>
      </c>
      <c r="M131" s="382">
        <v>2.8359269999999999</v>
      </c>
      <c r="N131" s="382">
        <v>2.1263139999999998</v>
      </c>
      <c r="O131" s="383"/>
      <c r="P131" s="355">
        <v>8.5748739999999994</v>
      </c>
      <c r="Q131" s="382">
        <v>2.198194</v>
      </c>
      <c r="R131" s="382">
        <v>1.636409</v>
      </c>
      <c r="S131" s="383"/>
    </row>
    <row r="132" spans="2:19" ht="15.75" customHeight="1">
      <c r="B132" s="813"/>
      <c r="C132" s="358" t="s">
        <v>479</v>
      </c>
      <c r="D132" s="355">
        <v>3.2835999999999997E-2</v>
      </c>
      <c r="E132" s="382">
        <v>3.2704999999999998E-2</v>
      </c>
      <c r="F132" s="382">
        <v>2.4372000000000001E-2</v>
      </c>
      <c r="G132" s="383"/>
      <c r="H132" s="355">
        <v>7.1000000000000002E-4</v>
      </c>
      <c r="I132" s="382">
        <v>3.6499999999999998E-4</v>
      </c>
      <c r="J132" s="382">
        <v>2.0799999999999999E-4</v>
      </c>
      <c r="K132" s="383"/>
      <c r="L132" s="355">
        <v>3.908E-3</v>
      </c>
      <c r="M132" s="382">
        <v>3.532E-3</v>
      </c>
      <c r="N132" s="382">
        <v>2.0179999999999998E-3</v>
      </c>
      <c r="O132" s="383"/>
      <c r="P132" s="355">
        <v>1.616E-3</v>
      </c>
      <c r="Q132" s="382">
        <v>1.2409999999999999E-3</v>
      </c>
      <c r="R132" s="382">
        <v>7.1000000000000002E-4</v>
      </c>
      <c r="S132" s="383"/>
    </row>
    <row r="133" spans="2:19" ht="15.75" customHeight="1">
      <c r="B133" s="813"/>
      <c r="C133" s="354" t="s">
        <v>481</v>
      </c>
      <c r="D133" s="355">
        <v>4.5926879999999999</v>
      </c>
      <c r="E133" s="382">
        <v>1.8787240000000001</v>
      </c>
      <c r="F133" s="382">
        <v>0.65755300000000005</v>
      </c>
      <c r="G133" s="383"/>
      <c r="H133" s="355">
        <v>1.7409079999999999</v>
      </c>
      <c r="I133" s="382">
        <v>0.65634899999999996</v>
      </c>
      <c r="J133" s="382">
        <v>0.22972200000000001</v>
      </c>
      <c r="K133" s="383"/>
      <c r="L133" s="355">
        <v>5.9012380000000002</v>
      </c>
      <c r="M133" s="382">
        <v>2.3251010000000001</v>
      </c>
      <c r="N133" s="382">
        <v>0.81378499999999998</v>
      </c>
      <c r="O133" s="383"/>
      <c r="P133" s="355">
        <v>5.8059779999999996</v>
      </c>
      <c r="Q133" s="382">
        <v>2.452753</v>
      </c>
      <c r="R133" s="382">
        <v>0.858464</v>
      </c>
      <c r="S133" s="383"/>
    </row>
    <row r="134" spans="2:19" ht="15.75" customHeight="1">
      <c r="B134" s="813"/>
      <c r="C134" s="358" t="s">
        <v>479</v>
      </c>
      <c r="D134" s="355">
        <v>0</v>
      </c>
      <c r="E134" s="382">
        <v>0</v>
      </c>
      <c r="F134" s="382">
        <v>0</v>
      </c>
      <c r="G134" s="383"/>
      <c r="H134" s="355">
        <v>0</v>
      </c>
      <c r="I134" s="382">
        <v>0</v>
      </c>
      <c r="J134" s="382">
        <v>0</v>
      </c>
      <c r="K134" s="383"/>
      <c r="L134" s="355">
        <v>0</v>
      </c>
      <c r="M134" s="382">
        <v>0</v>
      </c>
      <c r="N134" s="382">
        <v>0</v>
      </c>
      <c r="O134" s="383"/>
      <c r="P134" s="355">
        <v>0</v>
      </c>
      <c r="Q134" s="382">
        <v>0</v>
      </c>
      <c r="R134" s="382">
        <v>0</v>
      </c>
      <c r="S134" s="383"/>
    </row>
    <row r="135" spans="2:19" ht="15.75" customHeight="1">
      <c r="B135" s="813"/>
      <c r="C135" s="354" t="s">
        <v>482</v>
      </c>
      <c r="D135" s="355">
        <v>2.447E-3</v>
      </c>
      <c r="E135" s="382">
        <v>6.5499999999999998E-4</v>
      </c>
      <c r="F135" s="382">
        <v>6.5499999999999998E-4</v>
      </c>
      <c r="G135" s="384">
        <v>1.792E-3</v>
      </c>
      <c r="H135" s="355">
        <v>1.1717999999999999E-2</v>
      </c>
      <c r="I135" s="382">
        <v>7.8300000000000002E-3</v>
      </c>
      <c r="J135" s="382">
        <v>7.8300000000000002E-3</v>
      </c>
      <c r="K135" s="384">
        <v>3.888E-3</v>
      </c>
      <c r="L135" s="355">
        <v>8.1600000000000006E-3</v>
      </c>
      <c r="M135" s="382">
        <v>5.9309999999999996E-3</v>
      </c>
      <c r="N135" s="382">
        <v>8.7279999999999996E-3</v>
      </c>
      <c r="O135" s="384">
        <v>2.2300000000000002E-3</v>
      </c>
      <c r="P135" s="355">
        <v>4.8739999999999999E-3</v>
      </c>
      <c r="Q135" s="382">
        <v>2.6229999999999999E-3</v>
      </c>
      <c r="R135" s="382">
        <v>3.7629999999999999E-3</v>
      </c>
      <c r="S135" s="384">
        <v>2.2520000000000001E-3</v>
      </c>
    </row>
    <row r="136" spans="2:19" ht="15.75" customHeight="1">
      <c r="B136" s="813"/>
      <c r="C136" s="354" t="s">
        <v>483</v>
      </c>
      <c r="D136" s="355">
        <v>0</v>
      </c>
      <c r="E136" s="382">
        <v>0</v>
      </c>
      <c r="F136" s="382">
        <v>0</v>
      </c>
      <c r="G136" s="383"/>
      <c r="H136" s="355">
        <v>0</v>
      </c>
      <c r="I136" s="382">
        <v>0</v>
      </c>
      <c r="J136" s="382">
        <v>0</v>
      </c>
      <c r="K136" s="383"/>
      <c r="L136" s="355">
        <v>0</v>
      </c>
      <c r="M136" s="382">
        <v>0</v>
      </c>
      <c r="N136" s="382">
        <v>0</v>
      </c>
      <c r="O136" s="383"/>
      <c r="P136" s="355">
        <v>0</v>
      </c>
      <c r="Q136" s="382">
        <v>0</v>
      </c>
      <c r="R136" s="382">
        <v>0</v>
      </c>
      <c r="S136" s="383"/>
    </row>
    <row r="137" spans="2:19" ht="15.75" customHeight="1">
      <c r="B137" s="813"/>
      <c r="C137" s="354" t="s">
        <v>484</v>
      </c>
      <c r="D137" s="355">
        <v>62.169832999999997</v>
      </c>
      <c r="E137" s="382">
        <v>62.129206000000003</v>
      </c>
      <c r="F137" s="382">
        <v>6.2129209999999997</v>
      </c>
      <c r="G137" s="383"/>
      <c r="H137" s="355">
        <v>87.031144999999995</v>
      </c>
      <c r="I137" s="382">
        <v>87.013096000000004</v>
      </c>
      <c r="J137" s="382">
        <v>11.232924000000001</v>
      </c>
      <c r="K137" s="383"/>
      <c r="L137" s="355">
        <v>189.16593499999999</v>
      </c>
      <c r="M137" s="382">
        <v>189.133385</v>
      </c>
      <c r="N137" s="382">
        <v>27.565429000000002</v>
      </c>
      <c r="O137" s="383"/>
      <c r="P137" s="355">
        <v>187.71486400000001</v>
      </c>
      <c r="Q137" s="382">
        <v>187.683044</v>
      </c>
      <c r="R137" s="382">
        <v>18.768305000000002</v>
      </c>
      <c r="S137" s="383"/>
    </row>
    <row r="138" spans="2:19" ht="15.75" customHeight="1">
      <c r="B138" s="813"/>
      <c r="C138" s="354" t="s">
        <v>485</v>
      </c>
      <c r="D138" s="355">
        <v>0</v>
      </c>
      <c r="E138" s="382">
        <v>0</v>
      </c>
      <c r="F138" s="382">
        <v>0</v>
      </c>
      <c r="G138" s="383"/>
      <c r="H138" s="355">
        <v>0</v>
      </c>
      <c r="I138" s="382">
        <v>0</v>
      </c>
      <c r="J138" s="382">
        <v>0</v>
      </c>
      <c r="K138" s="383"/>
      <c r="L138" s="355">
        <v>0</v>
      </c>
      <c r="M138" s="382">
        <v>0</v>
      </c>
      <c r="N138" s="382">
        <v>0</v>
      </c>
      <c r="O138" s="383"/>
      <c r="P138" s="355">
        <v>0</v>
      </c>
      <c r="Q138" s="382">
        <v>0</v>
      </c>
      <c r="R138" s="382">
        <v>0</v>
      </c>
      <c r="S138" s="383"/>
    </row>
    <row r="139" spans="2:19" ht="15.75" customHeight="1">
      <c r="B139" s="813"/>
      <c r="C139" s="354" t="s">
        <v>486</v>
      </c>
      <c r="D139" s="355">
        <v>0.52352100000000001</v>
      </c>
      <c r="E139" s="382">
        <v>0.52352100000000001</v>
      </c>
      <c r="F139" s="382">
        <v>0.52352100000000001</v>
      </c>
      <c r="G139" s="383"/>
      <c r="H139" s="355">
        <v>1.7079040000000001</v>
      </c>
      <c r="I139" s="382">
        <v>1.7079040000000001</v>
      </c>
      <c r="J139" s="382">
        <v>1.7079040000000001</v>
      </c>
      <c r="K139" s="383"/>
      <c r="L139" s="355">
        <v>1.399937</v>
      </c>
      <c r="M139" s="382">
        <v>1.399937</v>
      </c>
      <c r="N139" s="382">
        <v>1.399937</v>
      </c>
      <c r="O139" s="383"/>
      <c r="P139" s="355">
        <v>1.756316</v>
      </c>
      <c r="Q139" s="382">
        <v>1.6208739999999999</v>
      </c>
      <c r="R139" s="382">
        <v>1.7812889999999999</v>
      </c>
      <c r="S139" s="383"/>
    </row>
    <row r="140" spans="2:19" ht="15.75" customHeight="1">
      <c r="B140" s="813"/>
      <c r="C140" s="354" t="s">
        <v>487</v>
      </c>
      <c r="D140" s="355">
        <v>0</v>
      </c>
      <c r="E140" s="382">
        <v>0</v>
      </c>
      <c r="F140" s="382">
        <v>0</v>
      </c>
      <c r="G140" s="383"/>
      <c r="H140" s="355">
        <v>0</v>
      </c>
      <c r="I140" s="382">
        <v>0</v>
      </c>
      <c r="J140" s="382">
        <v>0</v>
      </c>
      <c r="K140" s="383"/>
      <c r="L140" s="355">
        <v>0</v>
      </c>
      <c r="M140" s="382">
        <v>0</v>
      </c>
      <c r="N140" s="382">
        <v>0</v>
      </c>
      <c r="O140" s="383"/>
      <c r="P140" s="355">
        <v>0</v>
      </c>
      <c r="Q140" s="382">
        <v>0</v>
      </c>
      <c r="R140" s="382">
        <v>0</v>
      </c>
      <c r="S140" s="383"/>
    </row>
    <row r="141" spans="2:19" ht="15.75" hidden="1" customHeight="1">
      <c r="B141" s="813"/>
      <c r="C141" s="359"/>
      <c r="D141" s="360"/>
      <c r="E141" s="385"/>
      <c r="F141" s="385"/>
      <c r="G141" s="386"/>
      <c r="H141" s="360"/>
      <c r="I141" s="385"/>
      <c r="J141" s="385"/>
      <c r="K141" s="386"/>
      <c r="L141" s="360"/>
      <c r="M141" s="385"/>
      <c r="N141" s="385"/>
      <c r="O141" s="386"/>
      <c r="P141" s="360"/>
      <c r="Q141" s="385"/>
      <c r="R141" s="385"/>
      <c r="S141" s="386"/>
    </row>
    <row r="142" spans="2:19" ht="15.75" customHeight="1" thickBot="1">
      <c r="B142" s="813"/>
      <c r="C142" s="362" t="s">
        <v>488</v>
      </c>
      <c r="D142" s="355">
        <v>3.2659999999999998E-3</v>
      </c>
      <c r="E142" s="382">
        <v>3.8049999999999998E-3</v>
      </c>
      <c r="F142" s="382">
        <v>3.2659999999999998E-3</v>
      </c>
      <c r="G142" s="383"/>
      <c r="H142" s="355">
        <v>2.8265999999999999E-2</v>
      </c>
      <c r="I142" s="382">
        <v>2.8805000000000001E-2</v>
      </c>
      <c r="J142" s="382">
        <v>2.8265999999999999E-2</v>
      </c>
      <c r="K142" s="383"/>
      <c r="L142" s="355">
        <v>5.6559999999999996E-3</v>
      </c>
      <c r="M142" s="382">
        <v>6.195E-3</v>
      </c>
      <c r="N142" s="382">
        <v>5.6559999999999996E-3</v>
      </c>
      <c r="O142" s="383"/>
      <c r="P142" s="355">
        <v>5.6559999999999996E-3</v>
      </c>
      <c r="Q142" s="382">
        <v>6.1929999999999997E-3</v>
      </c>
      <c r="R142" s="382">
        <v>5.6559999999999996E-3</v>
      </c>
      <c r="S142" s="383"/>
    </row>
    <row r="143" spans="2:19" ht="18" customHeight="1" thickBot="1">
      <c r="B143" s="814"/>
      <c r="C143" s="387" t="s">
        <v>496</v>
      </c>
      <c r="D143" s="388"/>
      <c r="E143" s="389"/>
      <c r="F143" s="389"/>
      <c r="G143" s="390">
        <v>2.6767620000000001</v>
      </c>
      <c r="H143" s="388"/>
      <c r="I143" s="389"/>
      <c r="J143" s="389"/>
      <c r="K143" s="390">
        <v>2.2632560000000002</v>
      </c>
      <c r="L143" s="388"/>
      <c r="M143" s="389"/>
      <c r="N143" s="389"/>
      <c r="O143" s="390">
        <v>2.9770159999999999</v>
      </c>
      <c r="P143" s="388"/>
      <c r="Q143" s="389"/>
      <c r="R143" s="389"/>
      <c r="S143" s="390">
        <v>4.974545</v>
      </c>
    </row>
    <row r="144" spans="2:19" ht="18" customHeight="1">
      <c r="B144" s="370"/>
      <c r="D144" s="370" t="s">
        <v>490</v>
      </c>
    </row>
    <row r="145" spans="2:19" ht="18" customHeight="1">
      <c r="B145" s="370"/>
      <c r="D145" s="370" t="s">
        <v>497</v>
      </c>
    </row>
    <row r="146" spans="2:19" ht="18" customHeight="1" thickBot="1">
      <c r="D146" s="392"/>
    </row>
    <row r="147" spans="2:19" ht="32.25" customHeight="1" thickBot="1">
      <c r="B147" s="338"/>
      <c r="C147" s="343"/>
      <c r="D147" s="816" t="s">
        <v>465</v>
      </c>
      <c r="E147" s="699"/>
      <c r="F147" s="699"/>
      <c r="G147" s="699"/>
      <c r="H147" s="699"/>
      <c r="I147" s="699"/>
      <c r="J147" s="699"/>
      <c r="K147" s="699"/>
      <c r="L147" s="817" t="str">
        <f>$D$6</f>
        <v>Standardised Approach</v>
      </c>
      <c r="M147" s="699"/>
      <c r="N147" s="699"/>
      <c r="O147" s="699"/>
      <c r="P147" s="699"/>
      <c r="Q147" s="699"/>
      <c r="R147" s="699"/>
      <c r="S147" s="700"/>
    </row>
    <row r="148" spans="2:19" ht="32.25" customHeight="1" thickBot="1">
      <c r="B148" s="338"/>
      <c r="C148" s="343"/>
      <c r="D148" s="816" t="s">
        <v>12</v>
      </c>
      <c r="E148" s="817"/>
      <c r="F148" s="817"/>
      <c r="G148" s="818"/>
      <c r="H148" s="816" t="s">
        <v>13</v>
      </c>
      <c r="I148" s="817"/>
      <c r="J148" s="817"/>
      <c r="K148" s="818"/>
      <c r="L148" s="816" t="s">
        <v>14</v>
      </c>
      <c r="M148" s="817"/>
      <c r="N148" s="817"/>
      <c r="O148" s="818"/>
      <c r="P148" s="816" t="s">
        <v>15</v>
      </c>
      <c r="Q148" s="817"/>
      <c r="R148" s="817"/>
      <c r="S148" s="818"/>
    </row>
    <row r="149" spans="2:19" ht="51" customHeight="1">
      <c r="B149" s="348"/>
      <c r="C149" s="343"/>
      <c r="D149" s="804" t="s">
        <v>466</v>
      </c>
      <c r="E149" s="806" t="s">
        <v>467</v>
      </c>
      <c r="F149" s="808" t="s">
        <v>468</v>
      </c>
      <c r="G149" s="810" t="s">
        <v>498</v>
      </c>
      <c r="H149" s="804" t="s">
        <v>466</v>
      </c>
      <c r="I149" s="806" t="s">
        <v>467</v>
      </c>
      <c r="J149" s="808" t="s">
        <v>468</v>
      </c>
      <c r="K149" s="810" t="s">
        <v>498</v>
      </c>
      <c r="L149" s="804" t="s">
        <v>466</v>
      </c>
      <c r="M149" s="806" t="s">
        <v>467</v>
      </c>
      <c r="N149" s="808" t="s">
        <v>468</v>
      </c>
      <c r="O149" s="810" t="s">
        <v>498</v>
      </c>
      <c r="P149" s="804" t="s">
        <v>466</v>
      </c>
      <c r="Q149" s="806" t="s">
        <v>467</v>
      </c>
      <c r="R149" s="808" t="s">
        <v>468</v>
      </c>
      <c r="S149" s="810" t="s">
        <v>498</v>
      </c>
    </row>
    <row r="150" spans="2:19" ht="33" customHeight="1" thickBot="1">
      <c r="B150" s="375">
        <v>5</v>
      </c>
      <c r="C150" s="349" t="s">
        <v>11</v>
      </c>
      <c r="D150" s="805"/>
      <c r="E150" s="807"/>
      <c r="F150" s="809"/>
      <c r="G150" s="811"/>
      <c r="H150" s="805"/>
      <c r="I150" s="807"/>
      <c r="J150" s="809"/>
      <c r="K150" s="811"/>
      <c r="L150" s="805"/>
      <c r="M150" s="807"/>
      <c r="N150" s="809"/>
      <c r="O150" s="811"/>
      <c r="P150" s="805"/>
      <c r="Q150" s="807"/>
      <c r="R150" s="809"/>
      <c r="S150" s="811"/>
    </row>
    <row r="151" spans="2:19" ht="15.75" customHeight="1">
      <c r="B151" s="812" t="s">
        <v>714</v>
      </c>
      <c r="C151" s="350" t="s">
        <v>472</v>
      </c>
      <c r="D151" s="351">
        <v>3065.0170969999999</v>
      </c>
      <c r="E151" s="380">
        <v>3034.0558719999999</v>
      </c>
      <c r="F151" s="380">
        <v>155.50973099999999</v>
      </c>
      <c r="G151" s="381"/>
      <c r="H151" s="351">
        <v>3357.5585639999999</v>
      </c>
      <c r="I151" s="380">
        <v>3404.3248779999999</v>
      </c>
      <c r="J151" s="380">
        <v>178.158525</v>
      </c>
      <c r="K151" s="381"/>
      <c r="L151" s="351">
        <v>3187.4010629999998</v>
      </c>
      <c r="M151" s="380">
        <v>3234.732133</v>
      </c>
      <c r="N151" s="380">
        <v>186.65486000000001</v>
      </c>
      <c r="O151" s="381"/>
      <c r="P151" s="351">
        <v>2873.117542</v>
      </c>
      <c r="Q151" s="380">
        <v>2919.1012529999998</v>
      </c>
      <c r="R151" s="380">
        <v>182.19842199999999</v>
      </c>
      <c r="S151" s="381"/>
    </row>
    <row r="152" spans="2:19" ht="15.75" customHeight="1">
      <c r="B152" s="813"/>
      <c r="C152" s="354" t="s">
        <v>473</v>
      </c>
      <c r="D152" s="355">
        <v>149.439896</v>
      </c>
      <c r="E152" s="382">
        <v>125.792216</v>
      </c>
      <c r="F152" s="382">
        <v>25.309484000000001</v>
      </c>
      <c r="G152" s="383"/>
      <c r="H152" s="355">
        <v>152.50394700000001</v>
      </c>
      <c r="I152" s="382">
        <v>129.606943</v>
      </c>
      <c r="J152" s="382">
        <v>26.060161999999998</v>
      </c>
      <c r="K152" s="383"/>
      <c r="L152" s="355">
        <v>155.99550400000001</v>
      </c>
      <c r="M152" s="382">
        <v>127.559747</v>
      </c>
      <c r="N152" s="382">
        <v>25.641359000000001</v>
      </c>
      <c r="O152" s="383"/>
      <c r="P152" s="355">
        <v>152.685258</v>
      </c>
      <c r="Q152" s="382">
        <v>124.754001</v>
      </c>
      <c r="R152" s="382">
        <v>25.074838</v>
      </c>
      <c r="S152" s="383"/>
    </row>
    <row r="153" spans="2:19" ht="15.75" customHeight="1">
      <c r="B153" s="813"/>
      <c r="C153" s="354" t="s">
        <v>474</v>
      </c>
      <c r="D153" s="355">
        <v>0</v>
      </c>
      <c r="E153" s="382">
        <v>0</v>
      </c>
      <c r="F153" s="382">
        <v>0</v>
      </c>
      <c r="G153" s="383"/>
      <c r="H153" s="355">
        <v>0</v>
      </c>
      <c r="I153" s="382">
        <v>0</v>
      </c>
      <c r="J153" s="382">
        <v>0</v>
      </c>
      <c r="K153" s="383"/>
      <c r="L153" s="355">
        <v>0</v>
      </c>
      <c r="M153" s="382">
        <v>0</v>
      </c>
      <c r="N153" s="382">
        <v>0</v>
      </c>
      <c r="O153" s="383"/>
      <c r="P153" s="355">
        <v>0</v>
      </c>
      <c r="Q153" s="382">
        <v>0</v>
      </c>
      <c r="R153" s="382">
        <v>0</v>
      </c>
      <c r="S153" s="383"/>
    </row>
    <row r="154" spans="2:19" ht="15.75" customHeight="1">
      <c r="B154" s="813"/>
      <c r="C154" s="354" t="s">
        <v>475</v>
      </c>
      <c r="D154" s="355">
        <v>0</v>
      </c>
      <c r="E154" s="382">
        <v>0</v>
      </c>
      <c r="F154" s="382">
        <v>0</v>
      </c>
      <c r="G154" s="383"/>
      <c r="H154" s="355">
        <v>0</v>
      </c>
      <c r="I154" s="382">
        <v>0</v>
      </c>
      <c r="J154" s="382">
        <v>0</v>
      </c>
      <c r="K154" s="383"/>
      <c r="L154" s="355">
        <v>0</v>
      </c>
      <c r="M154" s="382">
        <v>0</v>
      </c>
      <c r="N154" s="382">
        <v>0</v>
      </c>
      <c r="O154" s="383"/>
      <c r="P154" s="355">
        <v>0</v>
      </c>
      <c r="Q154" s="382">
        <v>0</v>
      </c>
      <c r="R154" s="382">
        <v>0</v>
      </c>
      <c r="S154" s="383"/>
    </row>
    <row r="155" spans="2:19" ht="15.75" customHeight="1">
      <c r="B155" s="813"/>
      <c r="C155" s="354" t="s">
        <v>476</v>
      </c>
      <c r="D155" s="355">
        <v>0</v>
      </c>
      <c r="E155" s="382">
        <v>0</v>
      </c>
      <c r="F155" s="382">
        <v>0</v>
      </c>
      <c r="G155" s="383"/>
      <c r="H155" s="355">
        <v>0</v>
      </c>
      <c r="I155" s="382">
        <v>0</v>
      </c>
      <c r="J155" s="382">
        <v>0</v>
      </c>
      <c r="K155" s="383"/>
      <c r="L155" s="355">
        <v>0</v>
      </c>
      <c r="M155" s="382">
        <v>0</v>
      </c>
      <c r="N155" s="382">
        <v>0</v>
      </c>
      <c r="O155" s="383"/>
      <c r="P155" s="355">
        <v>0</v>
      </c>
      <c r="Q155" s="382">
        <v>0</v>
      </c>
      <c r="R155" s="382">
        <v>0</v>
      </c>
      <c r="S155" s="383"/>
    </row>
    <row r="156" spans="2:19" ht="15.75" customHeight="1">
      <c r="B156" s="813"/>
      <c r="C156" s="354" t="s">
        <v>477</v>
      </c>
      <c r="D156" s="355">
        <v>6.3884100000000004</v>
      </c>
      <c r="E156" s="382">
        <v>3.1856080000000002</v>
      </c>
      <c r="F156" s="382">
        <v>1.5928040000000001</v>
      </c>
      <c r="G156" s="383"/>
      <c r="H156" s="355">
        <v>6.9167120000000004</v>
      </c>
      <c r="I156" s="382">
        <v>3.5194999999999999</v>
      </c>
      <c r="J156" s="382">
        <v>1.7597499999999999</v>
      </c>
      <c r="K156" s="383"/>
      <c r="L156" s="355">
        <v>15.052832</v>
      </c>
      <c r="M156" s="382">
        <v>11.656003</v>
      </c>
      <c r="N156" s="382">
        <v>8.3355090000000001</v>
      </c>
      <c r="O156" s="383"/>
      <c r="P156" s="355">
        <v>13.109692000000001</v>
      </c>
      <c r="Q156" s="382">
        <v>9.7128429999999994</v>
      </c>
      <c r="R156" s="382">
        <v>6.9345230000000004</v>
      </c>
      <c r="S156" s="383"/>
    </row>
    <row r="157" spans="2:19" ht="15.75" customHeight="1">
      <c r="B157" s="813"/>
      <c r="C157" s="354" t="s">
        <v>478</v>
      </c>
      <c r="D157" s="355">
        <v>724.56758200000002</v>
      </c>
      <c r="E157" s="382">
        <v>543.72980099999995</v>
      </c>
      <c r="F157" s="382">
        <v>487.47838999999999</v>
      </c>
      <c r="G157" s="383"/>
      <c r="H157" s="355">
        <v>757.47490600000003</v>
      </c>
      <c r="I157" s="382">
        <v>488.29485</v>
      </c>
      <c r="J157" s="382">
        <v>505.07014099999998</v>
      </c>
      <c r="K157" s="383"/>
      <c r="L157" s="355">
        <v>801.72965399999998</v>
      </c>
      <c r="M157" s="382">
        <v>622.85256900000002</v>
      </c>
      <c r="N157" s="382">
        <v>558.93438800000001</v>
      </c>
      <c r="O157" s="383"/>
      <c r="P157" s="355">
        <v>696.67843200000004</v>
      </c>
      <c r="Q157" s="382">
        <v>534.44429700000001</v>
      </c>
      <c r="R157" s="382">
        <v>468.91970900000001</v>
      </c>
      <c r="S157" s="383"/>
    </row>
    <row r="158" spans="2:19" ht="15.75" customHeight="1">
      <c r="B158" s="813"/>
      <c r="C158" s="358" t="s">
        <v>479</v>
      </c>
      <c r="D158" s="355">
        <v>302.87629800000002</v>
      </c>
      <c r="E158" s="382">
        <v>301.64424100000002</v>
      </c>
      <c r="F158" s="382">
        <v>245.39282800000001</v>
      </c>
      <c r="G158" s="383"/>
      <c r="H158" s="355">
        <v>323.76330200000001</v>
      </c>
      <c r="I158" s="382">
        <v>322.35473500000001</v>
      </c>
      <c r="J158" s="382">
        <v>261.59705600000001</v>
      </c>
      <c r="K158" s="383"/>
      <c r="L158" s="355">
        <v>356.484397</v>
      </c>
      <c r="M158" s="382">
        <v>342.09265599999998</v>
      </c>
      <c r="N158" s="382">
        <v>278.19337400000001</v>
      </c>
      <c r="O158" s="383"/>
      <c r="P158" s="355">
        <v>368.42704600000002</v>
      </c>
      <c r="Q158" s="382">
        <v>355.07180399999999</v>
      </c>
      <c r="R158" s="382">
        <v>289.56346400000001</v>
      </c>
      <c r="S158" s="383"/>
    </row>
    <row r="159" spans="2:19" ht="15.75" customHeight="1">
      <c r="B159" s="813"/>
      <c r="C159" s="354" t="s">
        <v>480</v>
      </c>
      <c r="D159" s="355">
        <v>1806.2297599999999</v>
      </c>
      <c r="E159" s="382">
        <v>1622.330205</v>
      </c>
      <c r="F159" s="382">
        <v>1184.963747</v>
      </c>
      <c r="G159" s="383"/>
      <c r="H159" s="355">
        <v>370.30708199999998</v>
      </c>
      <c r="I159" s="382">
        <v>347.87815000000001</v>
      </c>
      <c r="J159" s="382">
        <v>228.87243000000001</v>
      </c>
      <c r="K159" s="383"/>
      <c r="L159" s="355">
        <v>370.027376</v>
      </c>
      <c r="M159" s="382">
        <v>350.13811199999998</v>
      </c>
      <c r="N159" s="382">
        <v>230.14684399999999</v>
      </c>
      <c r="O159" s="383"/>
      <c r="P159" s="355">
        <v>374.78197999999998</v>
      </c>
      <c r="Q159" s="382">
        <v>354.47206299999999</v>
      </c>
      <c r="R159" s="382">
        <v>232.41138100000001</v>
      </c>
      <c r="S159" s="383"/>
    </row>
    <row r="160" spans="2:19" ht="15.75" customHeight="1">
      <c r="B160" s="813"/>
      <c r="C160" s="358" t="s">
        <v>479</v>
      </c>
      <c r="D160" s="355">
        <v>272.510874</v>
      </c>
      <c r="E160" s="382">
        <v>260.20224899999999</v>
      </c>
      <c r="F160" s="382">
        <v>163.367817</v>
      </c>
      <c r="G160" s="383"/>
      <c r="H160" s="355">
        <v>291.273235</v>
      </c>
      <c r="I160" s="382">
        <v>276.64885500000003</v>
      </c>
      <c r="J160" s="382">
        <v>175.450459</v>
      </c>
      <c r="K160" s="383"/>
      <c r="L160" s="355">
        <v>299.64182199999999</v>
      </c>
      <c r="M160" s="382">
        <v>282.22361699999999</v>
      </c>
      <c r="N160" s="382">
        <v>179.210973</v>
      </c>
      <c r="O160" s="383"/>
      <c r="P160" s="355">
        <v>307.13423699999998</v>
      </c>
      <c r="Q160" s="382">
        <v>288.58266600000002</v>
      </c>
      <c r="R160" s="382">
        <v>182.99433300000001</v>
      </c>
      <c r="S160" s="383"/>
    </row>
    <row r="161" spans="2:19" ht="15.75" customHeight="1">
      <c r="B161" s="813"/>
      <c r="C161" s="354" t="s">
        <v>481</v>
      </c>
      <c r="D161" s="355">
        <v>0.344196</v>
      </c>
      <c r="E161" s="382">
        <v>0.34383000000000002</v>
      </c>
      <c r="F161" s="382">
        <v>0.120341</v>
      </c>
      <c r="G161" s="383"/>
      <c r="H161" s="355">
        <v>69.622365000000002</v>
      </c>
      <c r="I161" s="382">
        <v>68.212969000000001</v>
      </c>
      <c r="J161" s="382">
        <v>23.881701</v>
      </c>
      <c r="K161" s="383"/>
      <c r="L161" s="355">
        <v>74.189347999999995</v>
      </c>
      <c r="M161" s="382">
        <v>73.112343999999993</v>
      </c>
      <c r="N161" s="382">
        <v>25.596347999999999</v>
      </c>
      <c r="O161" s="383"/>
      <c r="P161" s="355">
        <v>74.544799999999995</v>
      </c>
      <c r="Q161" s="382">
        <v>73.710603000000006</v>
      </c>
      <c r="R161" s="382">
        <v>25.805603999999999</v>
      </c>
      <c r="S161" s="383"/>
    </row>
    <row r="162" spans="2:19" ht="15.75" customHeight="1">
      <c r="B162" s="813"/>
      <c r="C162" s="358" t="s">
        <v>479</v>
      </c>
      <c r="D162" s="355">
        <v>0</v>
      </c>
      <c r="E162" s="382">
        <v>0</v>
      </c>
      <c r="F162" s="382">
        <v>0</v>
      </c>
      <c r="G162" s="383"/>
      <c r="H162" s="355">
        <v>69.205038999999999</v>
      </c>
      <c r="I162" s="382">
        <v>67.810803000000007</v>
      </c>
      <c r="J162" s="382">
        <v>23.740943000000001</v>
      </c>
      <c r="K162" s="383"/>
      <c r="L162" s="355">
        <v>72.853880000000004</v>
      </c>
      <c r="M162" s="382">
        <v>71.807277999999997</v>
      </c>
      <c r="N162" s="382">
        <v>25.139575000000001</v>
      </c>
      <c r="O162" s="383"/>
      <c r="P162" s="355">
        <v>73.631647000000001</v>
      </c>
      <c r="Q162" s="382">
        <v>72.830444999999997</v>
      </c>
      <c r="R162" s="382">
        <v>25.497548999999999</v>
      </c>
      <c r="S162" s="383"/>
    </row>
    <row r="163" spans="2:19" ht="15.75" customHeight="1">
      <c r="B163" s="813"/>
      <c r="C163" s="354" t="s">
        <v>482</v>
      </c>
      <c r="D163" s="355">
        <v>188.76105999999999</v>
      </c>
      <c r="E163" s="382">
        <v>40.205658</v>
      </c>
      <c r="F163" s="382">
        <v>43.481752999999998</v>
      </c>
      <c r="G163" s="384">
        <v>147.093785</v>
      </c>
      <c r="H163" s="355">
        <v>52.284981000000002</v>
      </c>
      <c r="I163" s="382">
        <v>14.643603000000001</v>
      </c>
      <c r="J163" s="382">
        <v>16.521318999999998</v>
      </c>
      <c r="K163" s="384">
        <v>37.338219000000002</v>
      </c>
      <c r="L163" s="355">
        <v>51.972793000000003</v>
      </c>
      <c r="M163" s="382">
        <v>14.658534</v>
      </c>
      <c r="N163" s="382">
        <v>16.021194000000001</v>
      </c>
      <c r="O163" s="384">
        <v>37.094441000000003</v>
      </c>
      <c r="P163" s="355">
        <v>51.473056999999997</v>
      </c>
      <c r="Q163" s="382">
        <v>15.043063999999999</v>
      </c>
      <c r="R163" s="382">
        <v>16.424709</v>
      </c>
      <c r="S163" s="384">
        <v>36.163133000000002</v>
      </c>
    </row>
    <row r="164" spans="2:19" ht="15.75" customHeight="1">
      <c r="B164" s="813"/>
      <c r="C164" s="354" t="s">
        <v>483</v>
      </c>
      <c r="D164" s="355">
        <v>0</v>
      </c>
      <c r="E164" s="382">
        <v>0</v>
      </c>
      <c r="F164" s="382">
        <v>0</v>
      </c>
      <c r="G164" s="383"/>
      <c r="H164" s="355">
        <v>0</v>
      </c>
      <c r="I164" s="382">
        <v>0</v>
      </c>
      <c r="J164" s="382">
        <v>0</v>
      </c>
      <c r="K164" s="383"/>
      <c r="L164" s="355">
        <v>0</v>
      </c>
      <c r="M164" s="382">
        <v>0</v>
      </c>
      <c r="N164" s="382">
        <v>0</v>
      </c>
      <c r="O164" s="383"/>
      <c r="P164" s="355">
        <v>0</v>
      </c>
      <c r="Q164" s="382">
        <v>0</v>
      </c>
      <c r="R164" s="382">
        <v>0</v>
      </c>
      <c r="S164" s="383"/>
    </row>
    <row r="165" spans="2:19" ht="15.75" customHeight="1">
      <c r="B165" s="813"/>
      <c r="C165" s="354" t="s">
        <v>484</v>
      </c>
      <c r="D165" s="355">
        <v>51.909820000000003</v>
      </c>
      <c r="E165" s="382">
        <v>51.881993000000001</v>
      </c>
      <c r="F165" s="382">
        <v>5.188199</v>
      </c>
      <c r="G165" s="383"/>
      <c r="H165" s="355">
        <v>51.737859999999998</v>
      </c>
      <c r="I165" s="382">
        <v>51.737609999999997</v>
      </c>
      <c r="J165" s="382">
        <v>5.1737609999999998</v>
      </c>
      <c r="K165" s="383"/>
      <c r="L165" s="355">
        <v>131.526295</v>
      </c>
      <c r="M165" s="382">
        <v>131.52565999999999</v>
      </c>
      <c r="N165" s="382">
        <v>13.152566</v>
      </c>
      <c r="O165" s="383"/>
      <c r="P165" s="355">
        <v>131.24106900000001</v>
      </c>
      <c r="Q165" s="382">
        <v>131.24035599999999</v>
      </c>
      <c r="R165" s="382">
        <v>13.124036</v>
      </c>
      <c r="S165" s="383"/>
    </row>
    <row r="166" spans="2:19" ht="15.75" customHeight="1">
      <c r="B166" s="813"/>
      <c r="C166" s="354" t="s">
        <v>485</v>
      </c>
      <c r="D166" s="355">
        <v>0</v>
      </c>
      <c r="E166" s="382">
        <v>0</v>
      </c>
      <c r="F166" s="382">
        <v>0</v>
      </c>
      <c r="G166" s="383"/>
      <c r="H166" s="355">
        <v>0</v>
      </c>
      <c r="I166" s="382">
        <v>0</v>
      </c>
      <c r="J166" s="382">
        <v>0</v>
      </c>
      <c r="K166" s="383"/>
      <c r="L166" s="355">
        <v>0</v>
      </c>
      <c r="M166" s="382">
        <v>0</v>
      </c>
      <c r="N166" s="382">
        <v>0</v>
      </c>
      <c r="O166" s="383"/>
      <c r="P166" s="355">
        <v>0</v>
      </c>
      <c r="Q166" s="382">
        <v>0</v>
      </c>
      <c r="R166" s="382">
        <v>0</v>
      </c>
      <c r="S166" s="383"/>
    </row>
    <row r="167" spans="2:19" ht="15.75" customHeight="1">
      <c r="B167" s="813"/>
      <c r="C167" s="354" t="s">
        <v>486</v>
      </c>
      <c r="D167" s="355">
        <v>17.161114000000001</v>
      </c>
      <c r="E167" s="382">
        <v>17.161114000000001</v>
      </c>
      <c r="F167" s="382">
        <v>11.787925</v>
      </c>
      <c r="G167" s="383"/>
      <c r="H167" s="355">
        <v>11.76427</v>
      </c>
      <c r="I167" s="382">
        <v>11.76427</v>
      </c>
      <c r="J167" s="382">
        <v>10.333065</v>
      </c>
      <c r="K167" s="383"/>
      <c r="L167" s="355">
        <v>11.786173</v>
      </c>
      <c r="M167" s="382">
        <v>11.783409000000001</v>
      </c>
      <c r="N167" s="382">
        <v>10.776608</v>
      </c>
      <c r="O167" s="383"/>
      <c r="P167" s="355">
        <v>11.457147000000001</v>
      </c>
      <c r="Q167" s="382">
        <v>11.392827</v>
      </c>
      <c r="R167" s="382">
        <v>20.539978000000001</v>
      </c>
      <c r="S167" s="383"/>
    </row>
    <row r="168" spans="2:19" ht="15.75" customHeight="1">
      <c r="B168" s="813"/>
      <c r="C168" s="354" t="s">
        <v>487</v>
      </c>
      <c r="D168" s="355">
        <v>0</v>
      </c>
      <c r="E168" s="382">
        <v>0</v>
      </c>
      <c r="F168" s="382">
        <v>0</v>
      </c>
      <c r="G168" s="383"/>
      <c r="H168" s="355">
        <v>0</v>
      </c>
      <c r="I168" s="382">
        <v>0</v>
      </c>
      <c r="J168" s="382">
        <v>0</v>
      </c>
      <c r="K168" s="383"/>
      <c r="L168" s="355">
        <v>0</v>
      </c>
      <c r="M168" s="382">
        <v>0</v>
      </c>
      <c r="N168" s="382">
        <v>0</v>
      </c>
      <c r="O168" s="383"/>
      <c r="P168" s="355">
        <v>0</v>
      </c>
      <c r="Q168" s="382">
        <v>0</v>
      </c>
      <c r="R168" s="382">
        <v>0</v>
      </c>
      <c r="S168" s="383"/>
    </row>
    <row r="169" spans="2:19" ht="15.75" hidden="1" customHeight="1">
      <c r="B169" s="813"/>
      <c r="C169" s="359"/>
      <c r="D169" s="360"/>
      <c r="E169" s="385"/>
      <c r="F169" s="385"/>
      <c r="G169" s="386"/>
      <c r="H169" s="360"/>
      <c r="I169" s="385"/>
      <c r="J169" s="385"/>
      <c r="K169" s="386"/>
      <c r="L169" s="360"/>
      <c r="M169" s="385"/>
      <c r="N169" s="385"/>
      <c r="O169" s="386"/>
      <c r="P169" s="360"/>
      <c r="Q169" s="385"/>
      <c r="R169" s="385"/>
      <c r="S169" s="386"/>
    </row>
    <row r="170" spans="2:19" ht="15.75" customHeight="1" thickBot="1">
      <c r="B170" s="813"/>
      <c r="C170" s="362" t="s">
        <v>488</v>
      </c>
      <c r="D170" s="355">
        <v>496.395645</v>
      </c>
      <c r="E170" s="382">
        <v>395.19963300000001</v>
      </c>
      <c r="F170" s="382">
        <v>204.87145200000001</v>
      </c>
      <c r="G170" s="383"/>
      <c r="H170" s="355">
        <v>500.72681799999998</v>
      </c>
      <c r="I170" s="382">
        <v>405.99550099999999</v>
      </c>
      <c r="J170" s="382">
        <v>218.59398200000001</v>
      </c>
      <c r="K170" s="383"/>
      <c r="L170" s="355">
        <v>497.35394200000002</v>
      </c>
      <c r="M170" s="382">
        <v>404.54489799999999</v>
      </c>
      <c r="N170" s="382">
        <v>200.859509</v>
      </c>
      <c r="O170" s="383"/>
      <c r="P170" s="355">
        <v>523.49733000000003</v>
      </c>
      <c r="Q170" s="382">
        <v>430.85332699999998</v>
      </c>
      <c r="R170" s="382">
        <v>225.671447</v>
      </c>
      <c r="S170" s="383"/>
    </row>
    <row r="171" spans="2:19" ht="18" customHeight="1" thickBot="1">
      <c r="B171" s="814"/>
      <c r="C171" s="387" t="s">
        <v>496</v>
      </c>
      <c r="D171" s="388"/>
      <c r="E171" s="389"/>
      <c r="F171" s="389"/>
      <c r="G171" s="390">
        <v>286.79759999999999</v>
      </c>
      <c r="H171" s="388"/>
      <c r="I171" s="389"/>
      <c r="J171" s="389"/>
      <c r="K171" s="390">
        <v>148.468817</v>
      </c>
      <c r="L171" s="388"/>
      <c r="M171" s="389"/>
      <c r="N171" s="389"/>
      <c r="O171" s="390">
        <v>146.56159199999999</v>
      </c>
      <c r="P171" s="388"/>
      <c r="Q171" s="389"/>
      <c r="R171" s="389"/>
      <c r="S171" s="390">
        <v>147.31912600000001</v>
      </c>
    </row>
    <row r="172" spans="2:19" ht="18" customHeight="1">
      <c r="B172" s="370"/>
      <c r="D172" s="370" t="s">
        <v>490</v>
      </c>
    </row>
    <row r="173" spans="2:19" ht="18" customHeight="1">
      <c r="B173" s="370"/>
      <c r="D173" s="370" t="s">
        <v>497</v>
      </c>
    </row>
    <row r="174" spans="2:19" ht="18" customHeight="1" thickBot="1">
      <c r="D174" s="392"/>
    </row>
    <row r="175" spans="2:19" ht="32.25" customHeight="1" thickBot="1">
      <c r="B175" s="338"/>
      <c r="C175" s="343"/>
      <c r="D175" s="816" t="s">
        <v>465</v>
      </c>
      <c r="E175" s="699"/>
      <c r="F175" s="699"/>
      <c r="G175" s="699"/>
      <c r="H175" s="699"/>
      <c r="I175" s="699"/>
      <c r="J175" s="699"/>
      <c r="K175" s="699"/>
      <c r="L175" s="817" t="str">
        <f>$D$6</f>
        <v>Standardised Approach</v>
      </c>
      <c r="M175" s="699"/>
      <c r="N175" s="699"/>
      <c r="O175" s="699"/>
      <c r="P175" s="699"/>
      <c r="Q175" s="699"/>
      <c r="R175" s="699"/>
      <c r="S175" s="700"/>
    </row>
    <row r="176" spans="2:19" ht="32.25" customHeight="1" thickBot="1">
      <c r="B176" s="338"/>
      <c r="C176" s="343"/>
      <c r="D176" s="816" t="s">
        <v>12</v>
      </c>
      <c r="E176" s="817"/>
      <c r="F176" s="817"/>
      <c r="G176" s="818"/>
      <c r="H176" s="816" t="s">
        <v>13</v>
      </c>
      <c r="I176" s="817"/>
      <c r="J176" s="817"/>
      <c r="K176" s="818"/>
      <c r="L176" s="816" t="s">
        <v>14</v>
      </c>
      <c r="M176" s="817"/>
      <c r="N176" s="817"/>
      <c r="O176" s="818"/>
      <c r="P176" s="816" t="s">
        <v>15</v>
      </c>
      <c r="Q176" s="817"/>
      <c r="R176" s="817"/>
      <c r="S176" s="818"/>
    </row>
    <row r="177" spans="2:19" ht="51" customHeight="1">
      <c r="B177" s="348"/>
      <c r="C177" s="343"/>
      <c r="D177" s="804" t="s">
        <v>466</v>
      </c>
      <c r="E177" s="806" t="s">
        <v>467</v>
      </c>
      <c r="F177" s="808" t="s">
        <v>468</v>
      </c>
      <c r="G177" s="810" t="s">
        <v>498</v>
      </c>
      <c r="H177" s="804" t="s">
        <v>466</v>
      </c>
      <c r="I177" s="806" t="s">
        <v>467</v>
      </c>
      <c r="J177" s="808" t="s">
        <v>468</v>
      </c>
      <c r="K177" s="810" t="s">
        <v>498</v>
      </c>
      <c r="L177" s="804" t="s">
        <v>466</v>
      </c>
      <c r="M177" s="806" t="s">
        <v>467</v>
      </c>
      <c r="N177" s="808" t="s">
        <v>468</v>
      </c>
      <c r="O177" s="810" t="s">
        <v>498</v>
      </c>
      <c r="P177" s="804" t="s">
        <v>466</v>
      </c>
      <c r="Q177" s="806" t="s">
        <v>467</v>
      </c>
      <c r="R177" s="808" t="s">
        <v>468</v>
      </c>
      <c r="S177" s="810" t="s">
        <v>498</v>
      </c>
    </row>
    <row r="178" spans="2:19" ht="33" customHeight="1" thickBot="1">
      <c r="B178" s="375">
        <v>6</v>
      </c>
      <c r="C178" s="349" t="s">
        <v>11</v>
      </c>
      <c r="D178" s="805"/>
      <c r="E178" s="807"/>
      <c r="F178" s="809"/>
      <c r="G178" s="811"/>
      <c r="H178" s="805"/>
      <c r="I178" s="807"/>
      <c r="J178" s="809"/>
      <c r="K178" s="811"/>
      <c r="L178" s="805"/>
      <c r="M178" s="807"/>
      <c r="N178" s="809"/>
      <c r="O178" s="811"/>
      <c r="P178" s="805"/>
      <c r="Q178" s="807"/>
      <c r="R178" s="809"/>
      <c r="S178" s="811"/>
    </row>
    <row r="179" spans="2:19" ht="15.75" customHeight="1">
      <c r="B179" s="812" t="s">
        <v>710</v>
      </c>
      <c r="C179" s="350" t="s">
        <v>472</v>
      </c>
      <c r="D179" s="351">
        <v>3816.2765519999998</v>
      </c>
      <c r="E179" s="380">
        <v>3816.2591779999998</v>
      </c>
      <c r="F179" s="380">
        <v>45.962798999999997</v>
      </c>
      <c r="G179" s="381"/>
      <c r="H179" s="351">
        <v>4086.8930489999998</v>
      </c>
      <c r="I179" s="380">
        <v>4086.8907829999998</v>
      </c>
      <c r="J179" s="380">
        <v>51.377823999999997</v>
      </c>
      <c r="K179" s="381"/>
      <c r="L179" s="351">
        <v>3876.1781409999999</v>
      </c>
      <c r="M179" s="380">
        <v>3876.1758799999998</v>
      </c>
      <c r="N179" s="380">
        <v>47.865209999999998</v>
      </c>
      <c r="O179" s="381"/>
      <c r="P179" s="351">
        <v>4059.870801</v>
      </c>
      <c r="Q179" s="380">
        <v>4059.8679379999999</v>
      </c>
      <c r="R179" s="380">
        <v>45.179200000000002</v>
      </c>
      <c r="S179" s="381"/>
    </row>
    <row r="180" spans="2:19" ht="15.75" customHeight="1">
      <c r="B180" s="813"/>
      <c r="C180" s="354" t="s">
        <v>473</v>
      </c>
      <c r="D180" s="355">
        <v>0</v>
      </c>
      <c r="E180" s="382">
        <v>0</v>
      </c>
      <c r="F180" s="382">
        <v>0</v>
      </c>
      <c r="G180" s="383"/>
      <c r="H180" s="355">
        <v>0</v>
      </c>
      <c r="I180" s="382">
        <v>0</v>
      </c>
      <c r="J180" s="382">
        <v>0</v>
      </c>
      <c r="K180" s="383"/>
      <c r="L180" s="355">
        <v>0</v>
      </c>
      <c r="M180" s="382">
        <v>0</v>
      </c>
      <c r="N180" s="382">
        <v>0</v>
      </c>
      <c r="O180" s="383"/>
      <c r="P180" s="355">
        <v>0</v>
      </c>
      <c r="Q180" s="382">
        <v>0</v>
      </c>
      <c r="R180" s="382">
        <v>0</v>
      </c>
      <c r="S180" s="383"/>
    </row>
    <row r="181" spans="2:19" ht="15.75" customHeight="1">
      <c r="B181" s="813"/>
      <c r="C181" s="354" t="s">
        <v>474</v>
      </c>
      <c r="D181" s="355">
        <v>0</v>
      </c>
      <c r="E181" s="382">
        <v>0</v>
      </c>
      <c r="F181" s="382">
        <v>0</v>
      </c>
      <c r="G181" s="383"/>
      <c r="H181" s="355">
        <v>0</v>
      </c>
      <c r="I181" s="382">
        <v>0</v>
      </c>
      <c r="J181" s="382">
        <v>0</v>
      </c>
      <c r="K181" s="383"/>
      <c r="L181" s="355">
        <v>0</v>
      </c>
      <c r="M181" s="382">
        <v>0</v>
      </c>
      <c r="N181" s="382">
        <v>0</v>
      </c>
      <c r="O181" s="383"/>
      <c r="P181" s="355">
        <v>0</v>
      </c>
      <c r="Q181" s="382">
        <v>0</v>
      </c>
      <c r="R181" s="382">
        <v>0</v>
      </c>
      <c r="S181" s="383"/>
    </row>
    <row r="182" spans="2:19" ht="15.75" customHeight="1">
      <c r="B182" s="813"/>
      <c r="C182" s="354" t="s">
        <v>475</v>
      </c>
      <c r="D182" s="355">
        <v>20.742826999999998</v>
      </c>
      <c r="E182" s="382">
        <v>33.922116000000003</v>
      </c>
      <c r="F182" s="382">
        <v>0</v>
      </c>
      <c r="G182" s="383"/>
      <c r="H182" s="355">
        <v>20.566586000000001</v>
      </c>
      <c r="I182" s="382">
        <v>34.893206999999997</v>
      </c>
      <c r="J182" s="382">
        <v>0</v>
      </c>
      <c r="K182" s="383"/>
      <c r="L182" s="355">
        <v>20.506722</v>
      </c>
      <c r="M182" s="382">
        <v>36.220582999999998</v>
      </c>
      <c r="N182" s="382">
        <v>0</v>
      </c>
      <c r="O182" s="383"/>
      <c r="P182" s="355">
        <v>27.878146000000001</v>
      </c>
      <c r="Q182" s="382">
        <v>41.856091999999997</v>
      </c>
      <c r="R182" s="382">
        <v>0</v>
      </c>
      <c r="S182" s="383"/>
    </row>
    <row r="183" spans="2:19" ht="15.75" customHeight="1">
      <c r="B183" s="813"/>
      <c r="C183" s="354" t="s">
        <v>476</v>
      </c>
      <c r="D183" s="355">
        <v>0</v>
      </c>
      <c r="E183" s="382">
        <v>0</v>
      </c>
      <c r="F183" s="382">
        <v>0</v>
      </c>
      <c r="G183" s="383"/>
      <c r="H183" s="355">
        <v>0</v>
      </c>
      <c r="I183" s="382">
        <v>0</v>
      </c>
      <c r="J183" s="382">
        <v>0</v>
      </c>
      <c r="K183" s="383"/>
      <c r="L183" s="355">
        <v>0</v>
      </c>
      <c r="M183" s="382">
        <v>0</v>
      </c>
      <c r="N183" s="382">
        <v>0</v>
      </c>
      <c r="O183" s="383"/>
      <c r="P183" s="355">
        <v>0</v>
      </c>
      <c r="Q183" s="382">
        <v>0</v>
      </c>
      <c r="R183" s="382">
        <v>0</v>
      </c>
      <c r="S183" s="383"/>
    </row>
    <row r="184" spans="2:19" ht="15.75" customHeight="1">
      <c r="B184" s="813"/>
      <c r="C184" s="354" t="s">
        <v>477</v>
      </c>
      <c r="D184" s="355">
        <v>3875.2774399999998</v>
      </c>
      <c r="E184" s="382">
        <v>2244.7820059999999</v>
      </c>
      <c r="F184" s="382">
        <v>456.767653</v>
      </c>
      <c r="G184" s="383"/>
      <c r="H184" s="355">
        <v>3832.7896190000001</v>
      </c>
      <c r="I184" s="382">
        <v>2573.9250139999999</v>
      </c>
      <c r="J184" s="382">
        <v>513.07778800000006</v>
      </c>
      <c r="K184" s="383"/>
      <c r="L184" s="355">
        <v>4259.8827419999998</v>
      </c>
      <c r="M184" s="382">
        <v>2678.3753539999998</v>
      </c>
      <c r="N184" s="382">
        <v>536.64580000000001</v>
      </c>
      <c r="O184" s="383"/>
      <c r="P184" s="355">
        <v>5339.187144999999</v>
      </c>
      <c r="Q184" s="382">
        <v>3380.5776770000002</v>
      </c>
      <c r="R184" s="382">
        <v>677.10761000000002</v>
      </c>
      <c r="S184" s="383"/>
    </row>
    <row r="185" spans="2:19" ht="15.75" customHeight="1">
      <c r="B185" s="813"/>
      <c r="C185" s="354" t="s">
        <v>478</v>
      </c>
      <c r="D185" s="355">
        <v>840.21099900000002</v>
      </c>
      <c r="E185" s="382">
        <v>664.66292199999998</v>
      </c>
      <c r="F185" s="382">
        <v>644.53959099999997</v>
      </c>
      <c r="G185" s="383"/>
      <c r="H185" s="355">
        <v>641.10002699999995</v>
      </c>
      <c r="I185" s="382">
        <v>494.16018500000001</v>
      </c>
      <c r="J185" s="382">
        <v>472.10396700000001</v>
      </c>
      <c r="K185" s="383"/>
      <c r="L185" s="355">
        <v>1527.777981</v>
      </c>
      <c r="M185" s="382">
        <v>453.40867900000001</v>
      </c>
      <c r="N185" s="382">
        <v>420.49185</v>
      </c>
      <c r="O185" s="383"/>
      <c r="P185" s="355">
        <v>1540.788845</v>
      </c>
      <c r="Q185" s="382">
        <v>444.04248899999999</v>
      </c>
      <c r="R185" s="382">
        <v>409.82440400000002</v>
      </c>
      <c r="S185" s="383"/>
    </row>
    <row r="186" spans="2:19" ht="15.75" customHeight="1">
      <c r="B186" s="813"/>
      <c r="C186" s="358" t="s">
        <v>479</v>
      </c>
      <c r="D186" s="355">
        <v>15.344954</v>
      </c>
      <c r="E186" s="382">
        <v>15.329882</v>
      </c>
      <c r="F186" s="382">
        <v>15.329882</v>
      </c>
      <c r="G186" s="383"/>
      <c r="H186" s="355">
        <v>9.7035219999999995</v>
      </c>
      <c r="I186" s="382">
        <v>9.6907630000000005</v>
      </c>
      <c r="J186" s="382">
        <v>9.6907630000000005</v>
      </c>
      <c r="K186" s="383"/>
      <c r="L186" s="355">
        <v>5.2272819999999998</v>
      </c>
      <c r="M186" s="382">
        <v>5.2242540000000002</v>
      </c>
      <c r="N186" s="382">
        <v>5.2242540000000002</v>
      </c>
      <c r="O186" s="383"/>
      <c r="P186" s="355">
        <v>6.503959</v>
      </c>
      <c r="Q186" s="382">
        <v>6.4970210000000002</v>
      </c>
      <c r="R186" s="382">
        <v>6.4970210000000002</v>
      </c>
      <c r="S186" s="383"/>
    </row>
    <row r="187" spans="2:19" ht="15.75" customHeight="1">
      <c r="B187" s="813"/>
      <c r="C187" s="354" t="s">
        <v>480</v>
      </c>
      <c r="D187" s="355">
        <v>128.66579300000001</v>
      </c>
      <c r="E187" s="382">
        <v>78.689627999999999</v>
      </c>
      <c r="F187" s="382">
        <v>59.017155000000002</v>
      </c>
      <c r="G187" s="383"/>
      <c r="H187" s="355">
        <v>96.656902000000002</v>
      </c>
      <c r="I187" s="382">
        <v>60.459592999999998</v>
      </c>
      <c r="J187" s="382">
        <v>45.266770000000001</v>
      </c>
      <c r="K187" s="383"/>
      <c r="L187" s="355">
        <v>61.601951</v>
      </c>
      <c r="M187" s="382">
        <v>24.813417999999999</v>
      </c>
      <c r="N187" s="382">
        <v>18.610049</v>
      </c>
      <c r="O187" s="383"/>
      <c r="P187" s="355">
        <v>64.057571999999993</v>
      </c>
      <c r="Q187" s="382">
        <v>27.055544000000001</v>
      </c>
      <c r="R187" s="382">
        <v>20.291643000000001</v>
      </c>
      <c r="S187" s="383"/>
    </row>
    <row r="188" spans="2:19" ht="15.75" customHeight="1">
      <c r="B188" s="813"/>
      <c r="C188" s="358" t="s">
        <v>479</v>
      </c>
      <c r="D188" s="355">
        <v>1.1593169999999999</v>
      </c>
      <c r="E188" s="382">
        <v>0.51790199999999997</v>
      </c>
      <c r="F188" s="382">
        <v>0.38836100000000001</v>
      </c>
      <c r="G188" s="383"/>
      <c r="H188" s="355">
        <v>3.8000000000000002E-4</v>
      </c>
      <c r="I188" s="382">
        <v>1.0900000000000001E-4</v>
      </c>
      <c r="J188" s="382">
        <v>6.3E-5</v>
      </c>
      <c r="K188" s="383"/>
      <c r="L188" s="355">
        <v>3.8699999999999997E-4</v>
      </c>
      <c r="M188" s="382">
        <v>7.8999999999999996E-5</v>
      </c>
      <c r="N188" s="382">
        <v>4.5000000000000003E-5</v>
      </c>
      <c r="O188" s="383"/>
      <c r="P188" s="355">
        <v>3.9100000000000002E-4</v>
      </c>
      <c r="Q188" s="382">
        <v>8.2999999999999998E-5</v>
      </c>
      <c r="R188" s="382">
        <v>4.6999999999999997E-5</v>
      </c>
      <c r="S188" s="383"/>
    </row>
    <row r="189" spans="2:19" ht="15.75" customHeight="1">
      <c r="B189" s="813"/>
      <c r="C189" s="354" t="s">
        <v>481</v>
      </c>
      <c r="D189" s="355">
        <v>62.791860999999997</v>
      </c>
      <c r="E189" s="382">
        <v>26.373273999999999</v>
      </c>
      <c r="F189" s="382">
        <v>9.2306460000000001</v>
      </c>
      <c r="G189" s="383"/>
      <c r="H189" s="355">
        <v>4.6198370000000004</v>
      </c>
      <c r="I189" s="382">
        <v>2.8423669999999999</v>
      </c>
      <c r="J189" s="382">
        <v>0.99482800000000005</v>
      </c>
      <c r="K189" s="383"/>
      <c r="L189" s="355">
        <v>4.6302269999999996</v>
      </c>
      <c r="M189" s="382">
        <v>2.4848910000000002</v>
      </c>
      <c r="N189" s="382">
        <v>0.86971200000000004</v>
      </c>
      <c r="O189" s="383"/>
      <c r="P189" s="355">
        <v>4.1576649999999997</v>
      </c>
      <c r="Q189" s="382">
        <v>2.3913199999999999</v>
      </c>
      <c r="R189" s="382">
        <v>0.83696199999999998</v>
      </c>
      <c r="S189" s="383"/>
    </row>
    <row r="190" spans="2:19" ht="15.75" customHeight="1">
      <c r="B190" s="813"/>
      <c r="C190" s="358" t="s">
        <v>479</v>
      </c>
      <c r="D190" s="355">
        <v>0</v>
      </c>
      <c r="E190" s="382">
        <v>0</v>
      </c>
      <c r="F190" s="382">
        <v>0</v>
      </c>
      <c r="G190" s="383"/>
      <c r="H190" s="355">
        <v>0</v>
      </c>
      <c r="I190" s="382">
        <v>0</v>
      </c>
      <c r="J190" s="382">
        <v>0</v>
      </c>
      <c r="K190" s="383"/>
      <c r="L190" s="355">
        <v>0</v>
      </c>
      <c r="M190" s="382">
        <v>0</v>
      </c>
      <c r="N190" s="382">
        <v>0</v>
      </c>
      <c r="O190" s="383"/>
      <c r="P190" s="355">
        <v>0</v>
      </c>
      <c r="Q190" s="382">
        <v>0</v>
      </c>
      <c r="R190" s="382">
        <v>0</v>
      </c>
      <c r="S190" s="383"/>
    </row>
    <row r="191" spans="2:19" ht="15.75" customHeight="1">
      <c r="B191" s="813"/>
      <c r="C191" s="354" t="s">
        <v>482</v>
      </c>
      <c r="D191" s="355">
        <v>1.5273220000000001</v>
      </c>
      <c r="E191" s="382">
        <v>0.44972800000000002</v>
      </c>
      <c r="F191" s="382">
        <v>0.44972800000000002</v>
      </c>
      <c r="G191" s="384">
        <v>1.0775939999999999</v>
      </c>
      <c r="H191" s="355">
        <v>3.0639999999999999E-3</v>
      </c>
      <c r="I191" s="382">
        <v>1.1509999999999999E-3</v>
      </c>
      <c r="J191" s="382">
        <v>1.1509999999999999E-3</v>
      </c>
      <c r="K191" s="384">
        <v>1.913E-3</v>
      </c>
      <c r="L191" s="355">
        <v>2.8149999999999998E-3</v>
      </c>
      <c r="M191" s="382">
        <v>1.0499999999999999E-3</v>
      </c>
      <c r="N191" s="382">
        <v>1.0499999999999999E-3</v>
      </c>
      <c r="O191" s="384">
        <v>1.7650000000000001E-3</v>
      </c>
      <c r="P191" s="355">
        <v>2.696E-3</v>
      </c>
      <c r="Q191" s="382">
        <v>2.9300000000000002E-4</v>
      </c>
      <c r="R191" s="382">
        <v>2.9300000000000002E-4</v>
      </c>
      <c r="S191" s="384">
        <v>2.4030000000000002E-3</v>
      </c>
    </row>
    <row r="192" spans="2:19" ht="15.75" customHeight="1">
      <c r="B192" s="813"/>
      <c r="C192" s="354" t="s">
        <v>483</v>
      </c>
      <c r="D192" s="355">
        <v>0</v>
      </c>
      <c r="E192" s="382">
        <v>0</v>
      </c>
      <c r="F192" s="382">
        <v>0</v>
      </c>
      <c r="G192" s="383"/>
      <c r="H192" s="355">
        <v>0</v>
      </c>
      <c r="I192" s="382">
        <v>0</v>
      </c>
      <c r="J192" s="382">
        <v>0</v>
      </c>
      <c r="K192" s="383"/>
      <c r="L192" s="355">
        <v>0</v>
      </c>
      <c r="M192" s="382">
        <v>0</v>
      </c>
      <c r="N192" s="382">
        <v>0</v>
      </c>
      <c r="O192" s="383"/>
      <c r="P192" s="355">
        <v>0</v>
      </c>
      <c r="Q192" s="382">
        <v>0</v>
      </c>
      <c r="R192" s="382">
        <v>0</v>
      </c>
      <c r="S192" s="383"/>
    </row>
    <row r="193" spans="2:19" ht="15.75" customHeight="1">
      <c r="B193" s="813"/>
      <c r="C193" s="354" t="s">
        <v>484</v>
      </c>
      <c r="D193" s="355">
        <v>39.999178000000001</v>
      </c>
      <c r="E193" s="382">
        <v>39.985745000000001</v>
      </c>
      <c r="F193" s="382">
        <v>3.9985750000000002</v>
      </c>
      <c r="G193" s="383"/>
      <c r="H193" s="355">
        <v>39.953113000000002</v>
      </c>
      <c r="I193" s="382">
        <v>39.948591999999998</v>
      </c>
      <c r="J193" s="382">
        <v>3.9948589999999999</v>
      </c>
      <c r="K193" s="383"/>
      <c r="L193" s="355">
        <v>40.149264000000002</v>
      </c>
      <c r="M193" s="382">
        <v>40.146465999999997</v>
      </c>
      <c r="N193" s="382">
        <v>4.0146459999999999</v>
      </c>
      <c r="O193" s="383"/>
      <c r="P193" s="355">
        <v>30.295846000000001</v>
      </c>
      <c r="Q193" s="382">
        <v>30.293519</v>
      </c>
      <c r="R193" s="382">
        <v>3.0293519999999998</v>
      </c>
      <c r="S193" s="383"/>
    </row>
    <row r="194" spans="2:19" ht="15.75" customHeight="1">
      <c r="B194" s="813"/>
      <c r="C194" s="354" t="s">
        <v>485</v>
      </c>
      <c r="D194" s="355">
        <v>0</v>
      </c>
      <c r="E194" s="382">
        <v>0</v>
      </c>
      <c r="F194" s="382">
        <v>0</v>
      </c>
      <c r="G194" s="383"/>
      <c r="H194" s="355">
        <v>0</v>
      </c>
      <c r="I194" s="382">
        <v>0</v>
      </c>
      <c r="J194" s="382">
        <v>0</v>
      </c>
      <c r="K194" s="383"/>
      <c r="L194" s="355">
        <v>0</v>
      </c>
      <c r="M194" s="382">
        <v>0</v>
      </c>
      <c r="N194" s="382">
        <v>0</v>
      </c>
      <c r="O194" s="383"/>
      <c r="P194" s="355">
        <v>0</v>
      </c>
      <c r="Q194" s="382">
        <v>0</v>
      </c>
      <c r="R194" s="382">
        <v>0</v>
      </c>
      <c r="S194" s="383"/>
    </row>
    <row r="195" spans="2:19" ht="15.75" customHeight="1">
      <c r="B195" s="813"/>
      <c r="C195" s="354" t="s">
        <v>486</v>
      </c>
      <c r="D195" s="355">
        <v>1696.436244</v>
      </c>
      <c r="E195" s="382">
        <v>1423.5911470000001</v>
      </c>
      <c r="F195" s="382">
        <v>1585.783036</v>
      </c>
      <c r="G195" s="383"/>
      <c r="H195" s="355">
        <v>1654.685594</v>
      </c>
      <c r="I195" s="382">
        <v>1401.4216389999999</v>
      </c>
      <c r="J195" s="382">
        <v>1311.9281920000001</v>
      </c>
      <c r="K195" s="383"/>
      <c r="L195" s="355">
        <v>1783.0761540000001</v>
      </c>
      <c r="M195" s="382">
        <v>1549.706314</v>
      </c>
      <c r="N195" s="382">
        <v>1268.6273080000001</v>
      </c>
      <c r="O195" s="383"/>
      <c r="P195" s="355">
        <v>1938.3970629999999</v>
      </c>
      <c r="Q195" s="382">
        <v>1661.0890260000001</v>
      </c>
      <c r="R195" s="382">
        <v>1544.1841099999999</v>
      </c>
      <c r="S195" s="383"/>
    </row>
    <row r="196" spans="2:19" ht="15.75" customHeight="1">
      <c r="B196" s="813"/>
      <c r="C196" s="354" t="s">
        <v>487</v>
      </c>
      <c r="D196" s="355">
        <v>2.2611219999999999</v>
      </c>
      <c r="E196" s="382">
        <v>2.2611219999999999</v>
      </c>
      <c r="F196" s="382">
        <v>5.4639449999999998</v>
      </c>
      <c r="G196" s="383"/>
      <c r="H196" s="355">
        <v>2.0283129999999998</v>
      </c>
      <c r="I196" s="382">
        <v>2.0283129999999998</v>
      </c>
      <c r="J196" s="382">
        <v>4.965865</v>
      </c>
      <c r="K196" s="383"/>
      <c r="L196" s="355">
        <v>2.1365989999999999</v>
      </c>
      <c r="M196" s="382">
        <v>2.1365989999999999</v>
      </c>
      <c r="N196" s="382">
        <v>5.23658</v>
      </c>
      <c r="O196" s="383"/>
      <c r="P196" s="355">
        <v>2.0001190000000002</v>
      </c>
      <c r="Q196" s="382">
        <v>2.0001190000000002</v>
      </c>
      <c r="R196" s="382">
        <v>4.8953800000000003</v>
      </c>
      <c r="S196" s="383"/>
    </row>
    <row r="197" spans="2:19" ht="15.75" hidden="1" customHeight="1">
      <c r="B197" s="813"/>
      <c r="C197" s="359"/>
      <c r="D197" s="360"/>
      <c r="E197" s="385"/>
      <c r="F197" s="385"/>
      <c r="G197" s="386"/>
      <c r="H197" s="360"/>
      <c r="I197" s="385"/>
      <c r="J197" s="385"/>
      <c r="K197" s="386"/>
      <c r="L197" s="360"/>
      <c r="M197" s="385"/>
      <c r="N197" s="385"/>
      <c r="O197" s="386"/>
      <c r="P197" s="360"/>
      <c r="Q197" s="385"/>
      <c r="R197" s="385"/>
      <c r="S197" s="386"/>
    </row>
    <row r="198" spans="2:19" ht="15.75" customHeight="1" thickBot="1">
      <c r="B198" s="813"/>
      <c r="C198" s="362" t="s">
        <v>488</v>
      </c>
      <c r="D198" s="355">
        <v>296.18610699999999</v>
      </c>
      <c r="E198" s="382">
        <v>296.18698000000001</v>
      </c>
      <c r="F198" s="382">
        <v>266.19007800000003</v>
      </c>
      <c r="G198" s="383"/>
      <c r="H198" s="355">
        <v>346.77886799999999</v>
      </c>
      <c r="I198" s="382">
        <v>346.779742</v>
      </c>
      <c r="J198" s="382">
        <v>293.04335700000001</v>
      </c>
      <c r="K198" s="383"/>
      <c r="L198" s="355">
        <v>280.87450100000001</v>
      </c>
      <c r="M198" s="382">
        <v>280.87537400000002</v>
      </c>
      <c r="N198" s="382">
        <v>280.544374</v>
      </c>
      <c r="O198" s="383"/>
      <c r="P198" s="355">
        <v>285.764118</v>
      </c>
      <c r="Q198" s="382">
        <v>285.76498800000002</v>
      </c>
      <c r="R198" s="382">
        <v>285.27178700000002</v>
      </c>
      <c r="S198" s="383"/>
    </row>
    <row r="199" spans="2:19" ht="18" customHeight="1" thickBot="1">
      <c r="B199" s="814"/>
      <c r="C199" s="387" t="s">
        <v>496</v>
      </c>
      <c r="D199" s="388"/>
      <c r="E199" s="389"/>
      <c r="F199" s="389"/>
      <c r="G199" s="390">
        <v>5.450437</v>
      </c>
      <c r="H199" s="388"/>
      <c r="I199" s="389"/>
      <c r="J199" s="389"/>
      <c r="K199" s="390">
        <v>1.436879</v>
      </c>
      <c r="L199" s="388"/>
      <c r="M199" s="389"/>
      <c r="N199" s="389"/>
      <c r="O199" s="390">
        <v>3.1254230000000001</v>
      </c>
      <c r="P199" s="388"/>
      <c r="Q199" s="389"/>
      <c r="R199" s="389"/>
      <c r="S199" s="390">
        <v>2.513096</v>
      </c>
    </row>
    <row r="200" spans="2:19" ht="18" customHeight="1">
      <c r="B200" s="370"/>
      <c r="D200" s="370" t="s">
        <v>490</v>
      </c>
    </row>
    <row r="201" spans="2:19" ht="18" customHeight="1">
      <c r="B201" s="370"/>
      <c r="D201" s="370" t="s">
        <v>497</v>
      </c>
    </row>
    <row r="202" spans="2:19" ht="18" customHeight="1" thickBot="1">
      <c r="D202" s="392"/>
    </row>
    <row r="203" spans="2:19" ht="32.25" customHeight="1" thickBot="1">
      <c r="B203" s="338"/>
      <c r="C203" s="343"/>
      <c r="D203" s="816" t="s">
        <v>465</v>
      </c>
      <c r="E203" s="699"/>
      <c r="F203" s="699"/>
      <c r="G203" s="699"/>
      <c r="H203" s="699"/>
      <c r="I203" s="699"/>
      <c r="J203" s="699"/>
      <c r="K203" s="699"/>
      <c r="L203" s="817" t="str">
        <f>$D$6</f>
        <v>Standardised Approach</v>
      </c>
      <c r="M203" s="699"/>
      <c r="N203" s="699"/>
      <c r="O203" s="699"/>
      <c r="P203" s="699"/>
      <c r="Q203" s="699"/>
      <c r="R203" s="699"/>
      <c r="S203" s="700"/>
    </row>
    <row r="204" spans="2:19" ht="32.25" customHeight="1" thickBot="1">
      <c r="B204" s="338"/>
      <c r="C204" s="343"/>
      <c r="D204" s="816" t="s">
        <v>12</v>
      </c>
      <c r="E204" s="817"/>
      <c r="F204" s="817"/>
      <c r="G204" s="818"/>
      <c r="H204" s="816" t="s">
        <v>13</v>
      </c>
      <c r="I204" s="817"/>
      <c r="J204" s="817"/>
      <c r="K204" s="818"/>
      <c r="L204" s="816" t="s">
        <v>14</v>
      </c>
      <c r="M204" s="817"/>
      <c r="N204" s="817"/>
      <c r="O204" s="818"/>
      <c r="P204" s="816" t="s">
        <v>15</v>
      </c>
      <c r="Q204" s="817"/>
      <c r="R204" s="817"/>
      <c r="S204" s="818"/>
    </row>
    <row r="205" spans="2:19" ht="51" customHeight="1">
      <c r="B205" s="348"/>
      <c r="C205" s="343"/>
      <c r="D205" s="804" t="s">
        <v>466</v>
      </c>
      <c r="E205" s="806" t="s">
        <v>467</v>
      </c>
      <c r="F205" s="808" t="s">
        <v>468</v>
      </c>
      <c r="G205" s="810" t="s">
        <v>498</v>
      </c>
      <c r="H205" s="804" t="s">
        <v>466</v>
      </c>
      <c r="I205" s="806" t="s">
        <v>467</v>
      </c>
      <c r="J205" s="808" t="s">
        <v>468</v>
      </c>
      <c r="K205" s="810" t="s">
        <v>498</v>
      </c>
      <c r="L205" s="804" t="s">
        <v>466</v>
      </c>
      <c r="M205" s="806" t="s">
        <v>467</v>
      </c>
      <c r="N205" s="808" t="s">
        <v>468</v>
      </c>
      <c r="O205" s="810" t="s">
        <v>498</v>
      </c>
      <c r="P205" s="804" t="s">
        <v>466</v>
      </c>
      <c r="Q205" s="806" t="s">
        <v>467</v>
      </c>
      <c r="R205" s="808" t="s">
        <v>468</v>
      </c>
      <c r="S205" s="810" t="s">
        <v>498</v>
      </c>
    </row>
    <row r="206" spans="2:19" ht="33" customHeight="1" thickBot="1">
      <c r="B206" s="375">
        <v>7</v>
      </c>
      <c r="C206" s="349" t="s">
        <v>11</v>
      </c>
      <c r="D206" s="805"/>
      <c r="E206" s="807"/>
      <c r="F206" s="809"/>
      <c r="G206" s="811"/>
      <c r="H206" s="805"/>
      <c r="I206" s="807"/>
      <c r="J206" s="809"/>
      <c r="K206" s="811"/>
      <c r="L206" s="805"/>
      <c r="M206" s="807"/>
      <c r="N206" s="809"/>
      <c r="O206" s="811"/>
      <c r="P206" s="805"/>
      <c r="Q206" s="807"/>
      <c r="R206" s="809"/>
      <c r="S206" s="811"/>
    </row>
    <row r="207" spans="2:19" ht="15.75" customHeight="1">
      <c r="B207" s="812" t="s">
        <v>706</v>
      </c>
      <c r="C207" s="350" t="s">
        <v>472</v>
      </c>
      <c r="D207" s="351">
        <v>577.43206399999997</v>
      </c>
      <c r="E207" s="380">
        <v>861.43631600000003</v>
      </c>
      <c r="F207" s="380">
        <v>0</v>
      </c>
      <c r="G207" s="381"/>
      <c r="H207" s="351">
        <v>604.95111999999995</v>
      </c>
      <c r="I207" s="380">
        <v>915.901027</v>
      </c>
      <c r="J207" s="380">
        <v>0</v>
      </c>
      <c r="K207" s="381"/>
      <c r="L207" s="351">
        <v>869.98979999999995</v>
      </c>
      <c r="M207" s="380">
        <v>1180.6180979999999</v>
      </c>
      <c r="N207" s="380">
        <v>0</v>
      </c>
      <c r="O207" s="381"/>
      <c r="P207" s="351">
        <v>1409.003428</v>
      </c>
      <c r="Q207" s="380">
        <v>1708.690503</v>
      </c>
      <c r="R207" s="380">
        <v>0</v>
      </c>
      <c r="S207" s="381"/>
    </row>
    <row r="208" spans="2:19" ht="15.75" customHeight="1">
      <c r="B208" s="813"/>
      <c r="C208" s="354" t="s">
        <v>473</v>
      </c>
      <c r="D208" s="355">
        <v>110.792472</v>
      </c>
      <c r="E208" s="382">
        <v>110.776522</v>
      </c>
      <c r="F208" s="382">
        <v>1.315461</v>
      </c>
      <c r="G208" s="383"/>
      <c r="H208" s="355">
        <v>131.46784199999999</v>
      </c>
      <c r="I208" s="382">
        <v>131.45777200000001</v>
      </c>
      <c r="J208" s="382">
        <v>1.306548</v>
      </c>
      <c r="K208" s="383"/>
      <c r="L208" s="355">
        <v>152.38357999999999</v>
      </c>
      <c r="M208" s="382">
        <v>152.37191899999999</v>
      </c>
      <c r="N208" s="382">
        <v>1.3176349999999999</v>
      </c>
      <c r="O208" s="383"/>
      <c r="P208" s="355">
        <v>155.71995100000001</v>
      </c>
      <c r="Q208" s="382">
        <v>155.70356799999999</v>
      </c>
      <c r="R208" s="382">
        <v>1.3139449999999999</v>
      </c>
      <c r="S208" s="383"/>
    </row>
    <row r="209" spans="2:19" ht="15.75" customHeight="1">
      <c r="B209" s="813"/>
      <c r="C209" s="354" t="s">
        <v>474</v>
      </c>
      <c r="D209" s="355">
        <v>0</v>
      </c>
      <c r="E209" s="382">
        <v>0</v>
      </c>
      <c r="F209" s="382">
        <v>0</v>
      </c>
      <c r="G209" s="383"/>
      <c r="H209" s="355">
        <v>0</v>
      </c>
      <c r="I209" s="382">
        <v>0</v>
      </c>
      <c r="J209" s="382">
        <v>0</v>
      </c>
      <c r="K209" s="383"/>
      <c r="L209" s="355">
        <v>0</v>
      </c>
      <c r="M209" s="382">
        <v>0</v>
      </c>
      <c r="N209" s="382">
        <v>0</v>
      </c>
      <c r="O209" s="383"/>
      <c r="P209" s="355">
        <v>0</v>
      </c>
      <c r="Q209" s="382">
        <v>0</v>
      </c>
      <c r="R209" s="382">
        <v>0</v>
      </c>
      <c r="S209" s="383"/>
    </row>
    <row r="210" spans="2:19" ht="15.75" customHeight="1">
      <c r="B210" s="813"/>
      <c r="C210" s="354" t="s">
        <v>475</v>
      </c>
      <c r="D210" s="355">
        <v>0</v>
      </c>
      <c r="E210" s="382">
        <v>0</v>
      </c>
      <c r="F210" s="382">
        <v>0</v>
      </c>
      <c r="G210" s="383"/>
      <c r="H210" s="355">
        <v>0</v>
      </c>
      <c r="I210" s="382">
        <v>0</v>
      </c>
      <c r="J210" s="382">
        <v>0</v>
      </c>
      <c r="K210" s="383"/>
      <c r="L210" s="355">
        <v>0</v>
      </c>
      <c r="M210" s="382">
        <v>0</v>
      </c>
      <c r="N210" s="382">
        <v>0</v>
      </c>
      <c r="O210" s="383"/>
      <c r="P210" s="355">
        <v>0</v>
      </c>
      <c r="Q210" s="382">
        <v>0</v>
      </c>
      <c r="R210" s="382">
        <v>0</v>
      </c>
      <c r="S210" s="383"/>
    </row>
    <row r="211" spans="2:19" ht="15.75" customHeight="1">
      <c r="B211" s="813"/>
      <c r="C211" s="354" t="s">
        <v>476</v>
      </c>
      <c r="D211" s="355">
        <v>0</v>
      </c>
      <c r="E211" s="382">
        <v>0</v>
      </c>
      <c r="F211" s="382">
        <v>0</v>
      </c>
      <c r="G211" s="383"/>
      <c r="H211" s="355">
        <v>0</v>
      </c>
      <c r="I211" s="382">
        <v>0</v>
      </c>
      <c r="J211" s="382">
        <v>0</v>
      </c>
      <c r="K211" s="383"/>
      <c r="L211" s="355">
        <v>0</v>
      </c>
      <c r="M211" s="382">
        <v>0</v>
      </c>
      <c r="N211" s="382">
        <v>0</v>
      </c>
      <c r="O211" s="383"/>
      <c r="P211" s="355">
        <v>0</v>
      </c>
      <c r="Q211" s="382">
        <v>0</v>
      </c>
      <c r="R211" s="382">
        <v>0</v>
      </c>
      <c r="S211" s="383"/>
    </row>
    <row r="212" spans="2:19" ht="15.75" customHeight="1">
      <c r="B212" s="813"/>
      <c r="C212" s="354" t="s">
        <v>477</v>
      </c>
      <c r="D212" s="355">
        <v>7794.1056750000007</v>
      </c>
      <c r="E212" s="382">
        <v>5801.4484729999995</v>
      </c>
      <c r="F212" s="382">
        <v>497.00810799999999</v>
      </c>
      <c r="G212" s="383"/>
      <c r="H212" s="355">
        <v>5959.3383289999992</v>
      </c>
      <c r="I212" s="382">
        <v>5545.4875540000003</v>
      </c>
      <c r="J212" s="382">
        <v>297.72431899999998</v>
      </c>
      <c r="K212" s="383"/>
      <c r="L212" s="355">
        <v>6350.3933980000002</v>
      </c>
      <c r="M212" s="382">
        <v>5730.9982169999994</v>
      </c>
      <c r="N212" s="382">
        <v>423.54141900000002</v>
      </c>
      <c r="O212" s="383"/>
      <c r="P212" s="355">
        <v>5909.2301100000004</v>
      </c>
      <c r="Q212" s="382">
        <v>5036.9574329999987</v>
      </c>
      <c r="R212" s="382">
        <v>430.71643299999999</v>
      </c>
      <c r="S212" s="383"/>
    </row>
    <row r="213" spans="2:19" ht="15.75" customHeight="1">
      <c r="B213" s="813"/>
      <c r="C213" s="354" t="s">
        <v>478</v>
      </c>
      <c r="D213" s="355">
        <v>418.32404700000001</v>
      </c>
      <c r="E213" s="382">
        <v>422.87171699999999</v>
      </c>
      <c r="F213" s="382">
        <v>350.62347799999998</v>
      </c>
      <c r="G213" s="383"/>
      <c r="H213" s="355">
        <v>351.157647</v>
      </c>
      <c r="I213" s="382">
        <v>269.04910799999999</v>
      </c>
      <c r="J213" s="382">
        <v>238.16411400000001</v>
      </c>
      <c r="K213" s="383"/>
      <c r="L213" s="355">
        <v>421.35196400000001</v>
      </c>
      <c r="M213" s="382">
        <v>379.38119599999999</v>
      </c>
      <c r="N213" s="382">
        <v>329.21893499999999</v>
      </c>
      <c r="O213" s="383"/>
      <c r="P213" s="355">
        <v>386.56408299999998</v>
      </c>
      <c r="Q213" s="382">
        <v>343.727171</v>
      </c>
      <c r="R213" s="382">
        <v>267.39105999999998</v>
      </c>
      <c r="S213" s="383"/>
    </row>
    <row r="214" spans="2:19" ht="15.75" customHeight="1">
      <c r="B214" s="813"/>
      <c r="C214" s="358" t="s">
        <v>479</v>
      </c>
      <c r="D214" s="355">
        <v>0</v>
      </c>
      <c r="E214" s="382">
        <v>0</v>
      </c>
      <c r="F214" s="382">
        <v>0</v>
      </c>
      <c r="G214" s="383"/>
      <c r="H214" s="355">
        <v>1.898587</v>
      </c>
      <c r="I214" s="382">
        <v>1.897837</v>
      </c>
      <c r="J214" s="382">
        <v>1.897837</v>
      </c>
      <c r="K214" s="383"/>
      <c r="L214" s="355">
        <v>2.2115049999999998</v>
      </c>
      <c r="M214" s="382">
        <v>2.2107649999999999</v>
      </c>
      <c r="N214" s="382">
        <v>2.2107649999999999</v>
      </c>
      <c r="O214" s="383"/>
      <c r="P214" s="355">
        <v>3.130471</v>
      </c>
      <c r="Q214" s="382">
        <v>2.829361</v>
      </c>
      <c r="R214" s="382">
        <v>2.829361</v>
      </c>
      <c r="S214" s="383"/>
    </row>
    <row r="215" spans="2:19" ht="15.75" customHeight="1">
      <c r="B215" s="813"/>
      <c r="C215" s="354" t="s">
        <v>480</v>
      </c>
      <c r="D215" s="355">
        <v>5.9990860000000001</v>
      </c>
      <c r="E215" s="382">
        <v>4.4264520000000003</v>
      </c>
      <c r="F215" s="382">
        <v>3.170525</v>
      </c>
      <c r="G215" s="383"/>
      <c r="H215" s="355">
        <v>4.286035</v>
      </c>
      <c r="I215" s="382">
        <v>2.5115699999999999</v>
      </c>
      <c r="J215" s="382">
        <v>1.7645580000000001</v>
      </c>
      <c r="K215" s="383"/>
      <c r="L215" s="355">
        <v>19.796724000000001</v>
      </c>
      <c r="M215" s="382">
        <v>8.2934350000000006</v>
      </c>
      <c r="N215" s="382">
        <v>6.098293</v>
      </c>
      <c r="O215" s="383"/>
      <c r="P215" s="355">
        <v>20.451924999999999</v>
      </c>
      <c r="Q215" s="382">
        <v>9.2570399999999999</v>
      </c>
      <c r="R215" s="382">
        <v>6.8198259999999999</v>
      </c>
      <c r="S215" s="383"/>
    </row>
    <row r="216" spans="2:19" ht="15.75" customHeight="1">
      <c r="B216" s="813"/>
      <c r="C216" s="358" t="s">
        <v>479</v>
      </c>
      <c r="D216" s="355">
        <v>2.6466319999999999</v>
      </c>
      <c r="E216" s="382">
        <v>2.3600639999999999</v>
      </c>
      <c r="F216" s="382">
        <v>1.6207339999999999</v>
      </c>
      <c r="G216" s="383"/>
      <c r="H216" s="355">
        <v>1.1165119999999999</v>
      </c>
      <c r="I216" s="382">
        <v>0.60689599999999999</v>
      </c>
      <c r="J216" s="382">
        <v>0.34679500000000002</v>
      </c>
      <c r="K216" s="383"/>
      <c r="L216" s="355">
        <v>1.100284</v>
      </c>
      <c r="M216" s="382">
        <v>0.62558400000000003</v>
      </c>
      <c r="N216" s="382">
        <v>0.35747499999999999</v>
      </c>
      <c r="O216" s="383"/>
      <c r="P216" s="355">
        <v>1.0895010000000001</v>
      </c>
      <c r="Q216" s="382">
        <v>0.63590800000000003</v>
      </c>
      <c r="R216" s="382">
        <v>0.36337399999999997</v>
      </c>
      <c r="S216" s="383"/>
    </row>
    <row r="217" spans="2:19" ht="15.75" customHeight="1">
      <c r="B217" s="813"/>
      <c r="C217" s="354" t="s">
        <v>481</v>
      </c>
      <c r="D217" s="355">
        <v>1.6282289999999999</v>
      </c>
      <c r="E217" s="382">
        <v>1.5593269999999999</v>
      </c>
      <c r="F217" s="382">
        <v>0.54576499999999994</v>
      </c>
      <c r="G217" s="383"/>
      <c r="H217" s="355">
        <v>1.922018</v>
      </c>
      <c r="I217" s="382">
        <v>1.867346</v>
      </c>
      <c r="J217" s="382">
        <v>0.65357100000000001</v>
      </c>
      <c r="K217" s="383"/>
      <c r="L217" s="355">
        <v>2.2091099999999999</v>
      </c>
      <c r="M217" s="382">
        <v>2.1536919999999999</v>
      </c>
      <c r="N217" s="382">
        <v>0.75379099999999999</v>
      </c>
      <c r="O217" s="383"/>
      <c r="P217" s="355">
        <v>2.1684860000000001</v>
      </c>
      <c r="Q217" s="382">
        <v>2.119834</v>
      </c>
      <c r="R217" s="382">
        <v>0.74194099999999996</v>
      </c>
      <c r="S217" s="383"/>
    </row>
    <row r="218" spans="2:19" ht="15.75" customHeight="1">
      <c r="B218" s="813"/>
      <c r="C218" s="358" t="s">
        <v>479</v>
      </c>
      <c r="D218" s="355">
        <v>0</v>
      </c>
      <c r="E218" s="382">
        <v>0</v>
      </c>
      <c r="F218" s="382">
        <v>0</v>
      </c>
      <c r="G218" s="383"/>
      <c r="H218" s="355">
        <v>0</v>
      </c>
      <c r="I218" s="382">
        <v>0</v>
      </c>
      <c r="J218" s="382">
        <v>0</v>
      </c>
      <c r="K218" s="383"/>
      <c r="L218" s="355">
        <v>0</v>
      </c>
      <c r="M218" s="382">
        <v>0</v>
      </c>
      <c r="N218" s="382">
        <v>0</v>
      </c>
      <c r="O218" s="383"/>
      <c r="P218" s="355">
        <v>0</v>
      </c>
      <c r="Q218" s="382">
        <v>0</v>
      </c>
      <c r="R218" s="382">
        <v>0</v>
      </c>
      <c r="S218" s="383"/>
    </row>
    <row r="219" spans="2:19" ht="15.75" customHeight="1">
      <c r="B219" s="813"/>
      <c r="C219" s="354" t="s">
        <v>482</v>
      </c>
      <c r="D219" s="355">
        <v>0.42119699999999999</v>
      </c>
      <c r="E219" s="382">
        <v>0.288827</v>
      </c>
      <c r="F219" s="382">
        <v>0.29946699999999998</v>
      </c>
      <c r="G219" s="384">
        <v>0.129993</v>
      </c>
      <c r="H219" s="355">
        <v>0.50885800000000003</v>
      </c>
      <c r="I219" s="382">
        <v>0.359624</v>
      </c>
      <c r="J219" s="382">
        <v>0.40534599999999998</v>
      </c>
      <c r="K219" s="384">
        <v>0.147567</v>
      </c>
      <c r="L219" s="355">
        <v>0.259019</v>
      </c>
      <c r="M219" s="382">
        <v>0.13513800000000001</v>
      </c>
      <c r="N219" s="382">
        <v>0.17951700000000001</v>
      </c>
      <c r="O219" s="384">
        <v>0.122519</v>
      </c>
      <c r="P219" s="355">
        <v>0.25478899999999999</v>
      </c>
      <c r="Q219" s="382">
        <v>0.13236300000000001</v>
      </c>
      <c r="R219" s="382">
        <v>0.17774000000000001</v>
      </c>
      <c r="S219" s="384">
        <v>0.12101099999999999</v>
      </c>
    </row>
    <row r="220" spans="2:19" ht="15.75" customHeight="1">
      <c r="B220" s="813"/>
      <c r="C220" s="354" t="s">
        <v>483</v>
      </c>
      <c r="D220" s="355">
        <v>0</v>
      </c>
      <c r="E220" s="382">
        <v>0</v>
      </c>
      <c r="F220" s="382">
        <v>0</v>
      </c>
      <c r="G220" s="383"/>
      <c r="H220" s="355">
        <v>0</v>
      </c>
      <c r="I220" s="382">
        <v>0</v>
      </c>
      <c r="J220" s="382">
        <v>0</v>
      </c>
      <c r="K220" s="383"/>
      <c r="L220" s="355">
        <v>0</v>
      </c>
      <c r="M220" s="382">
        <v>0</v>
      </c>
      <c r="N220" s="382">
        <v>0</v>
      </c>
      <c r="O220" s="383"/>
      <c r="P220" s="355">
        <v>0</v>
      </c>
      <c r="Q220" s="382">
        <v>0</v>
      </c>
      <c r="R220" s="382">
        <v>0</v>
      </c>
      <c r="S220" s="383"/>
    </row>
    <row r="221" spans="2:19" ht="15.75" customHeight="1">
      <c r="B221" s="813"/>
      <c r="C221" s="354" t="s">
        <v>484</v>
      </c>
      <c r="D221" s="355">
        <v>25.882375</v>
      </c>
      <c r="E221" s="382">
        <v>25.861305999999999</v>
      </c>
      <c r="F221" s="382">
        <v>2.5861299999999998</v>
      </c>
      <c r="G221" s="383"/>
      <c r="H221" s="355">
        <v>25.707191999999999</v>
      </c>
      <c r="I221" s="382">
        <v>25.704011000000001</v>
      </c>
      <c r="J221" s="382">
        <v>2.5704020000000001</v>
      </c>
      <c r="K221" s="383"/>
      <c r="L221" s="355">
        <v>26.065639000000001</v>
      </c>
      <c r="M221" s="382">
        <v>26.055689000000001</v>
      </c>
      <c r="N221" s="382">
        <v>2.6055679999999999</v>
      </c>
      <c r="O221" s="383"/>
      <c r="P221" s="355">
        <v>33.938611000000002</v>
      </c>
      <c r="Q221" s="382">
        <v>33.934871999999999</v>
      </c>
      <c r="R221" s="382">
        <v>3.3934869999999999</v>
      </c>
      <c r="S221" s="383"/>
    </row>
    <row r="222" spans="2:19" ht="15.75" customHeight="1">
      <c r="B222" s="813"/>
      <c r="C222" s="354" t="s">
        <v>485</v>
      </c>
      <c r="D222" s="355">
        <v>0</v>
      </c>
      <c r="E222" s="382">
        <v>0</v>
      </c>
      <c r="F222" s="382">
        <v>0</v>
      </c>
      <c r="G222" s="383"/>
      <c r="H222" s="355">
        <v>0</v>
      </c>
      <c r="I222" s="382">
        <v>0</v>
      </c>
      <c r="J222" s="382">
        <v>0</v>
      </c>
      <c r="K222" s="383"/>
      <c r="L222" s="355">
        <v>0</v>
      </c>
      <c r="M222" s="382">
        <v>0</v>
      </c>
      <c r="N222" s="382">
        <v>0</v>
      </c>
      <c r="O222" s="383"/>
      <c r="P222" s="355">
        <v>0</v>
      </c>
      <c r="Q222" s="382">
        <v>0</v>
      </c>
      <c r="R222" s="382">
        <v>0</v>
      </c>
      <c r="S222" s="383"/>
    </row>
    <row r="223" spans="2:19" ht="15.75" customHeight="1">
      <c r="B223" s="813"/>
      <c r="C223" s="354" t="s">
        <v>486</v>
      </c>
      <c r="D223" s="355">
        <v>4.4446820000000002</v>
      </c>
      <c r="E223" s="382">
        <v>4.4446820000000002</v>
      </c>
      <c r="F223" s="382">
        <v>3.6918030000000002</v>
      </c>
      <c r="G223" s="383"/>
      <c r="H223" s="355">
        <v>5.0684870000000002</v>
      </c>
      <c r="I223" s="382">
        <v>5.0684870000000002</v>
      </c>
      <c r="J223" s="382">
        <v>4.495279</v>
      </c>
      <c r="K223" s="383"/>
      <c r="L223" s="355">
        <v>4.4218479999999998</v>
      </c>
      <c r="M223" s="382">
        <v>4.4218479999999998</v>
      </c>
      <c r="N223" s="382">
        <v>4.3481670000000001</v>
      </c>
      <c r="O223" s="383"/>
      <c r="P223" s="355">
        <v>3.9570979999999998</v>
      </c>
      <c r="Q223" s="382">
        <v>3.7254070000000001</v>
      </c>
      <c r="R223" s="382">
        <v>4.0018450000000003</v>
      </c>
      <c r="S223" s="383"/>
    </row>
    <row r="224" spans="2:19" ht="15.75" customHeight="1">
      <c r="B224" s="813"/>
      <c r="C224" s="354" t="s">
        <v>487</v>
      </c>
      <c r="D224" s="355">
        <v>0.37775500000000001</v>
      </c>
      <c r="E224" s="382">
        <v>0.37775500000000001</v>
      </c>
      <c r="F224" s="382">
        <v>0.37775500000000001</v>
      </c>
      <c r="G224" s="383"/>
      <c r="H224" s="355">
        <v>0.376722</v>
      </c>
      <c r="I224" s="382">
        <v>0.376722</v>
      </c>
      <c r="J224" s="382">
        <v>0.376722</v>
      </c>
      <c r="K224" s="383"/>
      <c r="L224" s="355">
        <v>0.376722</v>
      </c>
      <c r="M224" s="382">
        <v>0.376722</v>
      </c>
      <c r="N224" s="382">
        <v>0.376722</v>
      </c>
      <c r="O224" s="383"/>
      <c r="P224" s="355">
        <v>0.376722</v>
      </c>
      <c r="Q224" s="382">
        <v>0.376722</v>
      </c>
      <c r="R224" s="382">
        <v>0.376722</v>
      </c>
      <c r="S224" s="383"/>
    </row>
    <row r="225" spans="2:19" ht="15.75" hidden="1" customHeight="1">
      <c r="B225" s="813"/>
      <c r="C225" s="359"/>
      <c r="D225" s="360"/>
      <c r="E225" s="385"/>
      <c r="F225" s="385"/>
      <c r="G225" s="386"/>
      <c r="H225" s="360"/>
      <c r="I225" s="385"/>
      <c r="J225" s="385"/>
      <c r="K225" s="386"/>
      <c r="L225" s="360"/>
      <c r="M225" s="385"/>
      <c r="N225" s="385"/>
      <c r="O225" s="386"/>
      <c r="P225" s="360"/>
      <c r="Q225" s="385"/>
      <c r="R225" s="385"/>
      <c r="S225" s="386"/>
    </row>
    <row r="226" spans="2:19" ht="15.75" customHeight="1" thickBot="1">
      <c r="B226" s="813"/>
      <c r="C226" s="362" t="s">
        <v>488</v>
      </c>
      <c r="D226" s="355">
        <v>1.9453999999999999E-2</v>
      </c>
      <c r="E226" s="382">
        <v>1.9453999999999999E-2</v>
      </c>
      <c r="F226" s="382">
        <v>1.9453999999999999E-2</v>
      </c>
      <c r="G226" s="383"/>
      <c r="H226" s="355">
        <v>2.1073999999999999E-2</v>
      </c>
      <c r="I226" s="382">
        <v>2.1073999999999999E-2</v>
      </c>
      <c r="J226" s="382">
        <v>2.1073999999999999E-2</v>
      </c>
      <c r="K226" s="383"/>
      <c r="L226" s="355">
        <v>5.0049999999999999E-3</v>
      </c>
      <c r="M226" s="382">
        <v>5.0049999999999999E-3</v>
      </c>
      <c r="N226" s="382">
        <v>5.0049999999999999E-3</v>
      </c>
      <c r="O226" s="383"/>
      <c r="P226" s="355">
        <v>5.0049999999999999E-3</v>
      </c>
      <c r="Q226" s="382">
        <v>5.0049999999999999E-3</v>
      </c>
      <c r="R226" s="382">
        <v>5.0049999999999999E-3</v>
      </c>
      <c r="S226" s="383"/>
    </row>
    <row r="227" spans="2:19" ht="18" customHeight="1" thickBot="1">
      <c r="B227" s="814"/>
      <c r="C227" s="387" t="s">
        <v>496</v>
      </c>
      <c r="D227" s="388"/>
      <c r="E227" s="389"/>
      <c r="F227" s="389"/>
      <c r="G227" s="390">
        <v>3.2469730000000001</v>
      </c>
      <c r="H227" s="388"/>
      <c r="I227" s="389"/>
      <c r="J227" s="389"/>
      <c r="K227" s="390">
        <v>2.4908830000000002</v>
      </c>
      <c r="L227" s="388"/>
      <c r="M227" s="389"/>
      <c r="N227" s="389"/>
      <c r="O227" s="390">
        <v>2.6028370000000001</v>
      </c>
      <c r="P227" s="388"/>
      <c r="Q227" s="389"/>
      <c r="R227" s="389"/>
      <c r="S227" s="390">
        <v>2.9350320000000001</v>
      </c>
    </row>
    <row r="228" spans="2:19" ht="18" customHeight="1">
      <c r="B228" s="370"/>
      <c r="D228" s="370" t="s">
        <v>490</v>
      </c>
    </row>
    <row r="229" spans="2:19" ht="18" customHeight="1">
      <c r="B229" s="370"/>
      <c r="D229" s="370" t="s">
        <v>497</v>
      </c>
    </row>
    <row r="230" spans="2:19" ht="18" customHeight="1" thickBot="1">
      <c r="D230" s="392"/>
    </row>
    <row r="231" spans="2:19" ht="32.25" customHeight="1" thickBot="1">
      <c r="B231" s="338"/>
      <c r="C231" s="343"/>
      <c r="D231" s="816" t="s">
        <v>465</v>
      </c>
      <c r="E231" s="699"/>
      <c r="F231" s="699"/>
      <c r="G231" s="699"/>
      <c r="H231" s="699"/>
      <c r="I231" s="699"/>
      <c r="J231" s="699"/>
      <c r="K231" s="699"/>
      <c r="L231" s="817" t="str">
        <f>$D$6</f>
        <v>Standardised Approach</v>
      </c>
      <c r="M231" s="699"/>
      <c r="N231" s="699"/>
      <c r="O231" s="699"/>
      <c r="P231" s="699"/>
      <c r="Q231" s="699"/>
      <c r="R231" s="699"/>
      <c r="S231" s="700"/>
    </row>
    <row r="232" spans="2:19" ht="32.25" customHeight="1" thickBot="1">
      <c r="B232" s="338"/>
      <c r="C232" s="343"/>
      <c r="D232" s="816" t="s">
        <v>12</v>
      </c>
      <c r="E232" s="817"/>
      <c r="F232" s="817"/>
      <c r="G232" s="818"/>
      <c r="H232" s="816" t="s">
        <v>13</v>
      </c>
      <c r="I232" s="817"/>
      <c r="J232" s="817"/>
      <c r="K232" s="818"/>
      <c r="L232" s="816" t="s">
        <v>14</v>
      </c>
      <c r="M232" s="817"/>
      <c r="N232" s="817"/>
      <c r="O232" s="818"/>
      <c r="P232" s="816" t="s">
        <v>15</v>
      </c>
      <c r="Q232" s="817"/>
      <c r="R232" s="817"/>
      <c r="S232" s="818"/>
    </row>
    <row r="233" spans="2:19" ht="51" customHeight="1">
      <c r="B233" s="348"/>
      <c r="C233" s="343"/>
      <c r="D233" s="804" t="s">
        <v>466</v>
      </c>
      <c r="E233" s="806" t="s">
        <v>467</v>
      </c>
      <c r="F233" s="808" t="s">
        <v>468</v>
      </c>
      <c r="G233" s="810" t="s">
        <v>498</v>
      </c>
      <c r="H233" s="804" t="s">
        <v>466</v>
      </c>
      <c r="I233" s="806" t="s">
        <v>467</v>
      </c>
      <c r="J233" s="808" t="s">
        <v>468</v>
      </c>
      <c r="K233" s="810" t="s">
        <v>498</v>
      </c>
      <c r="L233" s="804" t="s">
        <v>466</v>
      </c>
      <c r="M233" s="806" t="s">
        <v>467</v>
      </c>
      <c r="N233" s="808" t="s">
        <v>468</v>
      </c>
      <c r="O233" s="810" t="s">
        <v>498</v>
      </c>
      <c r="P233" s="804" t="s">
        <v>466</v>
      </c>
      <c r="Q233" s="806" t="s">
        <v>467</v>
      </c>
      <c r="R233" s="808" t="s">
        <v>468</v>
      </c>
      <c r="S233" s="810" t="s">
        <v>498</v>
      </c>
    </row>
    <row r="234" spans="2:19" ht="33" customHeight="1" thickBot="1">
      <c r="B234" s="375">
        <v>8</v>
      </c>
      <c r="C234" s="349" t="s">
        <v>11</v>
      </c>
      <c r="D234" s="805"/>
      <c r="E234" s="807"/>
      <c r="F234" s="809"/>
      <c r="G234" s="811"/>
      <c r="H234" s="805"/>
      <c r="I234" s="807"/>
      <c r="J234" s="809"/>
      <c r="K234" s="811"/>
      <c r="L234" s="805"/>
      <c r="M234" s="807"/>
      <c r="N234" s="809"/>
      <c r="O234" s="811"/>
      <c r="P234" s="805"/>
      <c r="Q234" s="807"/>
      <c r="R234" s="809"/>
      <c r="S234" s="811"/>
    </row>
    <row r="235" spans="2:19" ht="15.75" customHeight="1">
      <c r="B235" s="812" t="s">
        <v>715</v>
      </c>
      <c r="C235" s="350" t="s">
        <v>472</v>
      </c>
      <c r="D235" s="351">
        <v>5332.3337070000007</v>
      </c>
      <c r="E235" s="380">
        <v>6097.0773569999992</v>
      </c>
      <c r="F235" s="380">
        <v>77.786856</v>
      </c>
      <c r="G235" s="381"/>
      <c r="H235" s="351">
        <v>6764.7049239999997</v>
      </c>
      <c r="I235" s="380">
        <v>7521.7566049999987</v>
      </c>
      <c r="J235" s="380">
        <v>80.377861999999993</v>
      </c>
      <c r="K235" s="381"/>
      <c r="L235" s="351">
        <v>4637.3953209999991</v>
      </c>
      <c r="M235" s="380">
        <v>5343.1561199999996</v>
      </c>
      <c r="N235" s="380">
        <v>84.102800999999999</v>
      </c>
      <c r="O235" s="381"/>
      <c r="P235" s="351">
        <v>3528.6565540000001</v>
      </c>
      <c r="Q235" s="380">
        <v>4260.9419879999996</v>
      </c>
      <c r="R235" s="380">
        <v>76.429540000000003</v>
      </c>
      <c r="S235" s="381"/>
    </row>
    <row r="236" spans="2:19" ht="15.75" customHeight="1">
      <c r="B236" s="813"/>
      <c r="C236" s="354" t="s">
        <v>473</v>
      </c>
      <c r="D236" s="355">
        <v>224.36166900000001</v>
      </c>
      <c r="E236" s="382">
        <v>287.06977899999998</v>
      </c>
      <c r="F236" s="382">
        <v>57.495635</v>
      </c>
      <c r="G236" s="383"/>
      <c r="H236" s="355">
        <v>234.095495</v>
      </c>
      <c r="I236" s="382">
        <v>297.36415899999997</v>
      </c>
      <c r="J236" s="382">
        <v>59.551077999999997</v>
      </c>
      <c r="K236" s="383"/>
      <c r="L236" s="355">
        <v>215.22342900000001</v>
      </c>
      <c r="M236" s="382">
        <v>282.33818500000001</v>
      </c>
      <c r="N236" s="382">
        <v>56.467637000000003</v>
      </c>
      <c r="O236" s="383"/>
      <c r="P236" s="355">
        <v>230.44717700000001</v>
      </c>
      <c r="Q236" s="382">
        <v>300.27479699999998</v>
      </c>
      <c r="R236" s="382">
        <v>60.054958999999997</v>
      </c>
      <c r="S236" s="383"/>
    </row>
    <row r="237" spans="2:19" ht="15.75" customHeight="1">
      <c r="B237" s="813"/>
      <c r="C237" s="354" t="s">
        <v>474</v>
      </c>
      <c r="D237" s="355">
        <v>620.306285</v>
      </c>
      <c r="E237" s="382">
        <v>54.414777000000001</v>
      </c>
      <c r="F237" s="382">
        <v>31.600397000000001</v>
      </c>
      <c r="G237" s="383"/>
      <c r="H237" s="355">
        <v>614.07586500000002</v>
      </c>
      <c r="I237" s="382">
        <v>55.370825000000004</v>
      </c>
      <c r="J237" s="382">
        <v>36.132573000000001</v>
      </c>
      <c r="K237" s="383"/>
      <c r="L237" s="355">
        <v>585.29751199999998</v>
      </c>
      <c r="M237" s="382">
        <v>51.323622</v>
      </c>
      <c r="N237" s="382">
        <v>33.180864999999997</v>
      </c>
      <c r="O237" s="383"/>
      <c r="P237" s="355">
        <v>762.22069899999997</v>
      </c>
      <c r="Q237" s="382">
        <v>184.315563</v>
      </c>
      <c r="R237" s="382">
        <v>70.728637000000006</v>
      </c>
      <c r="S237" s="383"/>
    </row>
    <row r="238" spans="2:19" ht="15.75" customHeight="1">
      <c r="B238" s="813"/>
      <c r="C238" s="354" t="s">
        <v>475</v>
      </c>
      <c r="D238" s="355">
        <v>0</v>
      </c>
      <c r="E238" s="382">
        <v>0</v>
      </c>
      <c r="F238" s="382">
        <v>0</v>
      </c>
      <c r="G238" s="383"/>
      <c r="H238" s="355">
        <v>0</v>
      </c>
      <c r="I238" s="382">
        <v>0</v>
      </c>
      <c r="J238" s="382">
        <v>0</v>
      </c>
      <c r="K238" s="383"/>
      <c r="L238" s="355">
        <v>0</v>
      </c>
      <c r="M238" s="382">
        <v>0</v>
      </c>
      <c r="N238" s="382">
        <v>0</v>
      </c>
      <c r="O238" s="383"/>
      <c r="P238" s="355">
        <v>0</v>
      </c>
      <c r="Q238" s="382">
        <v>0</v>
      </c>
      <c r="R238" s="382">
        <v>0</v>
      </c>
      <c r="S238" s="383"/>
    </row>
    <row r="239" spans="2:19" ht="15.75" customHeight="1">
      <c r="B239" s="813"/>
      <c r="C239" s="354" t="s">
        <v>476</v>
      </c>
      <c r="D239" s="355">
        <v>0</v>
      </c>
      <c r="E239" s="382">
        <v>0</v>
      </c>
      <c r="F239" s="382">
        <v>0</v>
      </c>
      <c r="G239" s="383"/>
      <c r="H239" s="355">
        <v>0</v>
      </c>
      <c r="I239" s="382">
        <v>0</v>
      </c>
      <c r="J239" s="382">
        <v>0</v>
      </c>
      <c r="K239" s="383"/>
      <c r="L239" s="355">
        <v>0</v>
      </c>
      <c r="M239" s="382">
        <v>0</v>
      </c>
      <c r="N239" s="382">
        <v>0</v>
      </c>
      <c r="O239" s="383"/>
      <c r="P239" s="355">
        <v>0</v>
      </c>
      <c r="Q239" s="382">
        <v>0</v>
      </c>
      <c r="R239" s="382">
        <v>0</v>
      </c>
      <c r="S239" s="383"/>
    </row>
    <row r="240" spans="2:19" ht="15.75" customHeight="1">
      <c r="B240" s="813"/>
      <c r="C240" s="354" t="s">
        <v>477</v>
      </c>
      <c r="D240" s="355">
        <v>72.498784000000001</v>
      </c>
      <c r="E240" s="382">
        <v>52.47278</v>
      </c>
      <c r="F240" s="382">
        <v>45.364117999999998</v>
      </c>
      <c r="G240" s="383"/>
      <c r="H240" s="355">
        <v>116.665556</v>
      </c>
      <c r="I240" s="382">
        <v>63.209498000000004</v>
      </c>
      <c r="J240" s="382">
        <v>54.921005000000001</v>
      </c>
      <c r="K240" s="383"/>
      <c r="L240" s="355">
        <v>146.03964099999999</v>
      </c>
      <c r="M240" s="382">
        <v>58.907325</v>
      </c>
      <c r="N240" s="382">
        <v>39.522702000000002</v>
      </c>
      <c r="O240" s="383"/>
      <c r="P240" s="355">
        <v>192.113598</v>
      </c>
      <c r="Q240" s="382">
        <v>108.185722</v>
      </c>
      <c r="R240" s="382">
        <v>55.386654999999998</v>
      </c>
      <c r="S240" s="383"/>
    </row>
    <row r="241" spans="2:19" ht="15.75" customHeight="1">
      <c r="B241" s="813"/>
      <c r="C241" s="354" t="s">
        <v>478</v>
      </c>
      <c r="D241" s="355">
        <v>3522.7044550000001</v>
      </c>
      <c r="E241" s="382">
        <v>2782.3741749999999</v>
      </c>
      <c r="F241" s="382">
        <v>2784.8649679999999</v>
      </c>
      <c r="G241" s="383"/>
      <c r="H241" s="355">
        <v>3649.112114</v>
      </c>
      <c r="I241" s="382">
        <v>2900.969317</v>
      </c>
      <c r="J241" s="382">
        <v>2906.9084520000001</v>
      </c>
      <c r="K241" s="383"/>
      <c r="L241" s="355">
        <v>3549.1163809999998</v>
      </c>
      <c r="M241" s="382">
        <v>2778.5580709999999</v>
      </c>
      <c r="N241" s="382">
        <v>2740.9403280000001</v>
      </c>
      <c r="O241" s="383"/>
      <c r="P241" s="355">
        <v>3605.281794</v>
      </c>
      <c r="Q241" s="382">
        <v>2814.066828</v>
      </c>
      <c r="R241" s="382">
        <v>2564.0645570000001</v>
      </c>
      <c r="S241" s="383"/>
    </row>
    <row r="242" spans="2:19" ht="15.75" customHeight="1">
      <c r="B242" s="813"/>
      <c r="C242" s="358" t="s">
        <v>479</v>
      </c>
      <c r="D242" s="355">
        <v>1476.4692230000001</v>
      </c>
      <c r="E242" s="382">
        <v>1196.7993550000001</v>
      </c>
      <c r="F242" s="382">
        <v>1196.7993180000001</v>
      </c>
      <c r="G242" s="383"/>
      <c r="H242" s="355">
        <v>1433.2230079999999</v>
      </c>
      <c r="I242" s="382">
        <v>1166.1059809999999</v>
      </c>
      <c r="J242" s="382">
        <v>1166.1059809999999</v>
      </c>
      <c r="K242" s="383"/>
      <c r="L242" s="355">
        <v>1380.713428</v>
      </c>
      <c r="M242" s="382">
        <v>1087.2064789999999</v>
      </c>
      <c r="N242" s="382">
        <v>1087.2064789999999</v>
      </c>
      <c r="O242" s="383"/>
      <c r="P242" s="355">
        <v>1344.460799</v>
      </c>
      <c r="Q242" s="382">
        <v>1048.6375720000001</v>
      </c>
      <c r="R242" s="382">
        <v>850.37748399999998</v>
      </c>
      <c r="S242" s="383"/>
    </row>
    <row r="243" spans="2:19" ht="15.75" customHeight="1">
      <c r="B243" s="813"/>
      <c r="C243" s="354" t="s">
        <v>480</v>
      </c>
      <c r="D243" s="355">
        <v>3593.5981849999998</v>
      </c>
      <c r="E243" s="382">
        <v>2677.7924589999998</v>
      </c>
      <c r="F243" s="382">
        <v>2008.342394</v>
      </c>
      <c r="G243" s="383"/>
      <c r="H243" s="355">
        <v>3624.5972729999999</v>
      </c>
      <c r="I243" s="382">
        <v>2695.9223069999998</v>
      </c>
      <c r="J243" s="382">
        <v>2021.9398100000001</v>
      </c>
      <c r="K243" s="383"/>
      <c r="L243" s="355">
        <v>3607.7937609999999</v>
      </c>
      <c r="M243" s="382">
        <v>2689.5193399999998</v>
      </c>
      <c r="N243" s="382">
        <v>2017.13724</v>
      </c>
      <c r="O243" s="383"/>
      <c r="P243" s="355">
        <v>3705.800686</v>
      </c>
      <c r="Q243" s="382">
        <v>2786.989059</v>
      </c>
      <c r="R243" s="382">
        <v>2078.154027</v>
      </c>
      <c r="S243" s="383"/>
    </row>
    <row r="244" spans="2:19" ht="15.75" customHeight="1">
      <c r="B244" s="813"/>
      <c r="C244" s="358" t="s">
        <v>479</v>
      </c>
      <c r="D244" s="355">
        <v>80.592010000000002</v>
      </c>
      <c r="E244" s="382">
        <v>72.130807000000004</v>
      </c>
      <c r="F244" s="382">
        <v>54.096156000000001</v>
      </c>
      <c r="G244" s="383"/>
      <c r="H244" s="355">
        <v>79.166847000000004</v>
      </c>
      <c r="I244" s="382">
        <v>71.092599000000007</v>
      </c>
      <c r="J244" s="382">
        <v>53.317529999999998</v>
      </c>
      <c r="K244" s="383"/>
      <c r="L244" s="355">
        <v>75.035411999999994</v>
      </c>
      <c r="M244" s="382">
        <v>67.199342000000001</v>
      </c>
      <c r="N244" s="382">
        <v>50.397747000000003</v>
      </c>
      <c r="O244" s="383"/>
      <c r="P244" s="355">
        <v>74.023931000000005</v>
      </c>
      <c r="Q244" s="382">
        <v>66.575151000000005</v>
      </c>
      <c r="R244" s="382">
        <v>38.042706000000003</v>
      </c>
      <c r="S244" s="383"/>
    </row>
    <row r="245" spans="2:19" ht="15.75" customHeight="1">
      <c r="B245" s="813"/>
      <c r="C245" s="354" t="s">
        <v>481</v>
      </c>
      <c r="D245" s="355">
        <v>1544.7716170000001</v>
      </c>
      <c r="E245" s="382">
        <v>1538.2755</v>
      </c>
      <c r="F245" s="382">
        <v>538.39434500000004</v>
      </c>
      <c r="G245" s="383"/>
      <c r="H245" s="355">
        <v>1578.9549340000001</v>
      </c>
      <c r="I245" s="382">
        <v>1574.050465</v>
      </c>
      <c r="J245" s="382">
        <v>550.91766299999995</v>
      </c>
      <c r="K245" s="383"/>
      <c r="L245" s="355">
        <v>1591.3560440000001</v>
      </c>
      <c r="M245" s="382">
        <v>1586.4473049999999</v>
      </c>
      <c r="N245" s="382">
        <v>555.25655700000004</v>
      </c>
      <c r="O245" s="383"/>
      <c r="P245" s="355">
        <v>1728.673867</v>
      </c>
      <c r="Q245" s="382">
        <v>1723.892055</v>
      </c>
      <c r="R245" s="382">
        <v>603.009411</v>
      </c>
      <c r="S245" s="383"/>
    </row>
    <row r="246" spans="2:19" ht="15.75" customHeight="1">
      <c r="B246" s="813"/>
      <c r="C246" s="358" t="s">
        <v>479</v>
      </c>
      <c r="D246" s="355">
        <v>4.4586249999999996</v>
      </c>
      <c r="E246" s="382">
        <v>4.2983549999999999</v>
      </c>
      <c r="F246" s="382">
        <v>1.5023439999999999</v>
      </c>
      <c r="G246" s="383"/>
      <c r="H246" s="355">
        <v>4.272348</v>
      </c>
      <c r="I246" s="382">
        <v>4.1085700000000003</v>
      </c>
      <c r="J246" s="382">
        <v>1.4379999999999999</v>
      </c>
      <c r="K246" s="383"/>
      <c r="L246" s="355">
        <v>4.3021430000000001</v>
      </c>
      <c r="M246" s="382">
        <v>4.2355099999999997</v>
      </c>
      <c r="N246" s="382">
        <v>1.482429</v>
      </c>
      <c r="O246" s="383"/>
      <c r="P246" s="355">
        <v>4.9036720000000003</v>
      </c>
      <c r="Q246" s="382">
        <v>4.6119589999999997</v>
      </c>
      <c r="R246" s="382">
        <v>1.2613780000000001</v>
      </c>
      <c r="S246" s="383"/>
    </row>
    <row r="247" spans="2:19" ht="15.75" customHeight="1">
      <c r="B247" s="813"/>
      <c r="C247" s="354" t="s">
        <v>482</v>
      </c>
      <c r="D247" s="355">
        <v>383.97216800000001</v>
      </c>
      <c r="E247" s="382">
        <v>168.39208099999999</v>
      </c>
      <c r="F247" s="382">
        <v>189.04313500000001</v>
      </c>
      <c r="G247" s="384">
        <v>200.55791600000001</v>
      </c>
      <c r="H247" s="355">
        <v>396.133779</v>
      </c>
      <c r="I247" s="382">
        <v>163.62216900000001</v>
      </c>
      <c r="J247" s="382">
        <v>174.972599</v>
      </c>
      <c r="K247" s="384">
        <v>217.74812700000001</v>
      </c>
      <c r="L247" s="355">
        <v>379.313106</v>
      </c>
      <c r="M247" s="382">
        <v>138.34831299999999</v>
      </c>
      <c r="N247" s="382">
        <v>148.56151500000001</v>
      </c>
      <c r="O247" s="384">
        <v>228.04354899999998</v>
      </c>
      <c r="P247" s="355">
        <v>361.28319399999998</v>
      </c>
      <c r="Q247" s="382">
        <v>126.503699</v>
      </c>
      <c r="R247" s="382">
        <v>136.35762800000001</v>
      </c>
      <c r="S247" s="384">
        <v>221.899282</v>
      </c>
    </row>
    <row r="248" spans="2:19" ht="15.75" customHeight="1">
      <c r="B248" s="813"/>
      <c r="C248" s="354" t="s">
        <v>483</v>
      </c>
      <c r="D248" s="355">
        <v>57.286501999999999</v>
      </c>
      <c r="E248" s="382">
        <v>35.063878000000003</v>
      </c>
      <c r="F248" s="382">
        <v>52.595816999999997</v>
      </c>
      <c r="G248" s="383"/>
      <c r="H248" s="355">
        <v>29.363864</v>
      </c>
      <c r="I248" s="382">
        <v>20.530239000000002</v>
      </c>
      <c r="J248" s="382">
        <v>30.795359000000001</v>
      </c>
      <c r="K248" s="383"/>
      <c r="L248" s="355">
        <v>21.509993999999999</v>
      </c>
      <c r="M248" s="382">
        <v>18.038354999999999</v>
      </c>
      <c r="N248" s="382">
        <v>27.057532999999999</v>
      </c>
      <c r="O248" s="383"/>
      <c r="P248" s="355">
        <v>22.729649999999999</v>
      </c>
      <c r="Q248" s="382">
        <v>21.303159000000001</v>
      </c>
      <c r="R248" s="382">
        <v>31.954737000000002</v>
      </c>
      <c r="S248" s="383"/>
    </row>
    <row r="249" spans="2:19" ht="15.75" customHeight="1">
      <c r="B249" s="813"/>
      <c r="C249" s="354" t="s">
        <v>484</v>
      </c>
      <c r="D249" s="355">
        <v>0</v>
      </c>
      <c r="E249" s="382">
        <v>0</v>
      </c>
      <c r="F249" s="382">
        <v>0</v>
      </c>
      <c r="G249" s="383"/>
      <c r="H249" s="355">
        <v>0</v>
      </c>
      <c r="I249" s="382">
        <v>0</v>
      </c>
      <c r="J249" s="382">
        <v>0</v>
      </c>
      <c r="K249" s="383"/>
      <c r="L249" s="355">
        <v>0</v>
      </c>
      <c r="M249" s="382">
        <v>0</v>
      </c>
      <c r="N249" s="382">
        <v>0</v>
      </c>
      <c r="O249" s="383"/>
      <c r="P249" s="355">
        <v>0</v>
      </c>
      <c r="Q249" s="382">
        <v>0</v>
      </c>
      <c r="R249" s="382">
        <v>0</v>
      </c>
      <c r="S249" s="383"/>
    </row>
    <row r="250" spans="2:19" ht="15.75" customHeight="1">
      <c r="B250" s="813"/>
      <c r="C250" s="354" t="s">
        <v>485</v>
      </c>
      <c r="D250" s="355">
        <v>0</v>
      </c>
      <c r="E250" s="382">
        <v>0</v>
      </c>
      <c r="F250" s="382">
        <v>0</v>
      </c>
      <c r="G250" s="383"/>
      <c r="H250" s="355">
        <v>0</v>
      </c>
      <c r="I250" s="382">
        <v>0</v>
      </c>
      <c r="J250" s="382">
        <v>0</v>
      </c>
      <c r="K250" s="383"/>
      <c r="L250" s="355">
        <v>0</v>
      </c>
      <c r="M250" s="382">
        <v>0</v>
      </c>
      <c r="N250" s="382">
        <v>0</v>
      </c>
      <c r="O250" s="383"/>
      <c r="P250" s="355">
        <v>0</v>
      </c>
      <c r="Q250" s="382">
        <v>0</v>
      </c>
      <c r="R250" s="382">
        <v>0</v>
      </c>
      <c r="S250" s="383"/>
    </row>
    <row r="251" spans="2:19" ht="15.75" customHeight="1">
      <c r="B251" s="813"/>
      <c r="C251" s="354" t="s">
        <v>486</v>
      </c>
      <c r="D251" s="355">
        <v>0</v>
      </c>
      <c r="E251" s="382">
        <v>0</v>
      </c>
      <c r="F251" s="382">
        <v>0</v>
      </c>
      <c r="G251" s="383"/>
      <c r="H251" s="355">
        <v>0</v>
      </c>
      <c r="I251" s="382">
        <v>0</v>
      </c>
      <c r="J251" s="382">
        <v>0</v>
      </c>
      <c r="K251" s="383"/>
      <c r="L251" s="355">
        <v>0</v>
      </c>
      <c r="M251" s="382">
        <v>0</v>
      </c>
      <c r="N251" s="382">
        <v>0</v>
      </c>
      <c r="O251" s="383"/>
      <c r="P251" s="355">
        <v>0</v>
      </c>
      <c r="Q251" s="382">
        <v>0</v>
      </c>
      <c r="R251" s="382">
        <v>0</v>
      </c>
      <c r="S251" s="383"/>
    </row>
    <row r="252" spans="2:19" ht="15.75" customHeight="1">
      <c r="B252" s="813"/>
      <c r="C252" s="354" t="s">
        <v>487</v>
      </c>
      <c r="D252" s="355">
        <v>2.101388</v>
      </c>
      <c r="E252" s="382">
        <v>2.101388</v>
      </c>
      <c r="F252" s="382">
        <v>2.101388</v>
      </c>
      <c r="G252" s="383"/>
      <c r="H252" s="355">
        <v>2.2436189999999998</v>
      </c>
      <c r="I252" s="382">
        <v>2.2436189999999998</v>
      </c>
      <c r="J252" s="382">
        <v>2.2436189999999998</v>
      </c>
      <c r="K252" s="383"/>
      <c r="L252" s="355">
        <v>2.4888170000000001</v>
      </c>
      <c r="M252" s="382">
        <v>2.4888159999999999</v>
      </c>
      <c r="N252" s="382">
        <v>2.4888159999999999</v>
      </c>
      <c r="O252" s="383"/>
      <c r="P252" s="355">
        <v>3.2247379999999999</v>
      </c>
      <c r="Q252" s="382">
        <v>3.2247370000000002</v>
      </c>
      <c r="R252" s="382">
        <v>3.2247370000000002</v>
      </c>
      <c r="S252" s="383"/>
    </row>
    <row r="253" spans="2:19" ht="15.75" hidden="1" customHeight="1">
      <c r="B253" s="813"/>
      <c r="C253" s="359"/>
      <c r="D253" s="360"/>
      <c r="E253" s="385"/>
      <c r="F253" s="385"/>
      <c r="G253" s="386"/>
      <c r="H253" s="360"/>
      <c r="I253" s="385"/>
      <c r="J253" s="385"/>
      <c r="K253" s="386"/>
      <c r="L253" s="360"/>
      <c r="M253" s="385"/>
      <c r="N253" s="385"/>
      <c r="O253" s="386"/>
      <c r="P253" s="360"/>
      <c r="Q253" s="385"/>
      <c r="R253" s="385"/>
      <c r="S253" s="386"/>
    </row>
    <row r="254" spans="2:19" ht="15.75" customHeight="1" thickBot="1">
      <c r="B254" s="813"/>
      <c r="C254" s="362" t="s">
        <v>488</v>
      </c>
      <c r="D254" s="355">
        <v>991.33849699999996</v>
      </c>
      <c r="E254" s="382">
        <v>977.29211399999997</v>
      </c>
      <c r="F254" s="382">
        <v>268.11390899999998</v>
      </c>
      <c r="G254" s="383"/>
      <c r="H254" s="355">
        <v>1091.2589849999999</v>
      </c>
      <c r="I254" s="382">
        <v>1071.517165</v>
      </c>
      <c r="J254" s="382">
        <v>259.64313600000003</v>
      </c>
      <c r="K254" s="383"/>
      <c r="L254" s="355">
        <v>1209.3310710000001</v>
      </c>
      <c r="M254" s="382">
        <v>1188.2262760000001</v>
      </c>
      <c r="N254" s="382">
        <v>268.951392</v>
      </c>
      <c r="O254" s="383"/>
      <c r="P254" s="355">
        <v>1534.583249</v>
      </c>
      <c r="Q254" s="382">
        <v>1504.2968049999999</v>
      </c>
      <c r="R254" s="382">
        <v>274.59288700000002</v>
      </c>
      <c r="S254" s="383"/>
    </row>
    <row r="255" spans="2:19" ht="18" customHeight="1" thickBot="1">
      <c r="B255" s="814"/>
      <c r="C255" s="387" t="s">
        <v>496</v>
      </c>
      <c r="D255" s="388"/>
      <c r="E255" s="389"/>
      <c r="F255" s="389"/>
      <c r="G255" s="390">
        <v>317.92185000000001</v>
      </c>
      <c r="H255" s="388"/>
      <c r="I255" s="389"/>
      <c r="J255" s="389"/>
      <c r="K255" s="390">
        <v>317.77272999999997</v>
      </c>
      <c r="L255" s="388"/>
      <c r="M255" s="389"/>
      <c r="N255" s="389"/>
      <c r="O255" s="390">
        <v>326.28942599999999</v>
      </c>
      <c r="P255" s="388"/>
      <c r="Q255" s="389"/>
      <c r="R255" s="389"/>
      <c r="S255" s="390">
        <v>324.99656400000003</v>
      </c>
    </row>
    <row r="256" spans="2:19" ht="18" customHeight="1">
      <c r="B256" s="370"/>
      <c r="D256" s="370" t="s">
        <v>490</v>
      </c>
    </row>
    <row r="257" spans="2:19" ht="18" customHeight="1">
      <c r="B257" s="370"/>
      <c r="D257" s="370" t="s">
        <v>497</v>
      </c>
    </row>
    <row r="258" spans="2:19" ht="18" customHeight="1" thickBot="1">
      <c r="D258" s="392"/>
    </row>
    <row r="259" spans="2:19" ht="32.25" customHeight="1" thickBot="1">
      <c r="B259" s="338"/>
      <c r="C259" s="343"/>
      <c r="D259" s="816" t="s">
        <v>465</v>
      </c>
      <c r="E259" s="699"/>
      <c r="F259" s="699"/>
      <c r="G259" s="699"/>
      <c r="H259" s="699"/>
      <c r="I259" s="699"/>
      <c r="J259" s="699"/>
      <c r="K259" s="699"/>
      <c r="L259" s="817" t="str">
        <f>$D$6</f>
        <v>Standardised Approach</v>
      </c>
      <c r="M259" s="699"/>
      <c r="N259" s="699"/>
      <c r="O259" s="699"/>
      <c r="P259" s="699"/>
      <c r="Q259" s="699"/>
      <c r="R259" s="699"/>
      <c r="S259" s="700"/>
    </row>
    <row r="260" spans="2:19" ht="32.25" customHeight="1" thickBot="1">
      <c r="B260" s="338"/>
      <c r="C260" s="343"/>
      <c r="D260" s="816" t="s">
        <v>12</v>
      </c>
      <c r="E260" s="817"/>
      <c r="F260" s="817"/>
      <c r="G260" s="818"/>
      <c r="H260" s="816" t="s">
        <v>13</v>
      </c>
      <c r="I260" s="817"/>
      <c r="J260" s="817"/>
      <c r="K260" s="818"/>
      <c r="L260" s="816" t="s">
        <v>14</v>
      </c>
      <c r="M260" s="817"/>
      <c r="N260" s="817"/>
      <c r="O260" s="818"/>
      <c r="P260" s="816" t="s">
        <v>15</v>
      </c>
      <c r="Q260" s="817"/>
      <c r="R260" s="817"/>
      <c r="S260" s="818"/>
    </row>
    <row r="261" spans="2:19" ht="51" customHeight="1">
      <c r="B261" s="348"/>
      <c r="C261" s="343"/>
      <c r="D261" s="819" t="s">
        <v>466</v>
      </c>
      <c r="E261" s="806" t="s">
        <v>467</v>
      </c>
      <c r="F261" s="808" t="s">
        <v>468</v>
      </c>
      <c r="G261" s="810" t="s">
        <v>498</v>
      </c>
      <c r="H261" s="804" t="s">
        <v>466</v>
      </c>
      <c r="I261" s="806" t="s">
        <v>467</v>
      </c>
      <c r="J261" s="808" t="s">
        <v>468</v>
      </c>
      <c r="K261" s="810" t="s">
        <v>498</v>
      </c>
      <c r="L261" s="804" t="s">
        <v>466</v>
      </c>
      <c r="M261" s="806" t="s">
        <v>467</v>
      </c>
      <c r="N261" s="808" t="s">
        <v>468</v>
      </c>
      <c r="O261" s="810" t="s">
        <v>498</v>
      </c>
      <c r="P261" s="804" t="s">
        <v>466</v>
      </c>
      <c r="Q261" s="806" t="s">
        <v>467</v>
      </c>
      <c r="R261" s="808" t="s">
        <v>468</v>
      </c>
      <c r="S261" s="810" t="s">
        <v>498</v>
      </c>
    </row>
    <row r="262" spans="2:19" ht="33" customHeight="1" thickBot="1">
      <c r="B262" s="375">
        <v>9</v>
      </c>
      <c r="C262" s="349" t="s">
        <v>11</v>
      </c>
      <c r="D262" s="820"/>
      <c r="E262" s="807"/>
      <c r="F262" s="809"/>
      <c r="G262" s="811"/>
      <c r="H262" s="805"/>
      <c r="I262" s="807"/>
      <c r="J262" s="809"/>
      <c r="K262" s="811"/>
      <c r="L262" s="805"/>
      <c r="M262" s="807"/>
      <c r="N262" s="809"/>
      <c r="O262" s="811"/>
      <c r="P262" s="805"/>
      <c r="Q262" s="807"/>
      <c r="R262" s="809"/>
      <c r="S262" s="811"/>
    </row>
    <row r="263" spans="2:19" ht="15.75" customHeight="1">
      <c r="B263" s="812" t="s">
        <v>709</v>
      </c>
      <c r="C263" s="350" t="s">
        <v>472</v>
      </c>
      <c r="D263" s="351">
        <v>874.52681700000005</v>
      </c>
      <c r="E263" s="380">
        <v>164.74362400000001</v>
      </c>
      <c r="F263" s="380">
        <v>0</v>
      </c>
      <c r="G263" s="381"/>
      <c r="H263" s="351">
        <v>877.16130299999998</v>
      </c>
      <c r="I263" s="380">
        <v>184.58390600000001</v>
      </c>
      <c r="J263" s="380">
        <v>0</v>
      </c>
      <c r="K263" s="381"/>
      <c r="L263" s="351">
        <v>944.39305100000001</v>
      </c>
      <c r="M263" s="380">
        <v>246.90388400000001</v>
      </c>
      <c r="N263" s="380">
        <v>0</v>
      </c>
      <c r="O263" s="381"/>
      <c r="P263" s="351">
        <v>947.44023400000003</v>
      </c>
      <c r="Q263" s="380">
        <v>234.76751899999999</v>
      </c>
      <c r="R263" s="380">
        <v>0</v>
      </c>
      <c r="S263" s="381"/>
    </row>
    <row r="264" spans="2:19" ht="15.75" customHeight="1">
      <c r="B264" s="813"/>
      <c r="C264" s="354" t="s">
        <v>473</v>
      </c>
      <c r="D264" s="355">
        <v>0</v>
      </c>
      <c r="E264" s="382">
        <v>0</v>
      </c>
      <c r="F264" s="382">
        <v>0</v>
      </c>
      <c r="G264" s="383"/>
      <c r="H264" s="355">
        <v>0</v>
      </c>
      <c r="I264" s="382">
        <v>0</v>
      </c>
      <c r="J264" s="382">
        <v>0</v>
      </c>
      <c r="K264" s="383"/>
      <c r="L264" s="355">
        <v>0</v>
      </c>
      <c r="M264" s="382">
        <v>0</v>
      </c>
      <c r="N264" s="382">
        <v>0</v>
      </c>
      <c r="O264" s="383"/>
      <c r="P264" s="355">
        <v>0</v>
      </c>
      <c r="Q264" s="382">
        <v>0</v>
      </c>
      <c r="R264" s="382">
        <v>0</v>
      </c>
      <c r="S264" s="383"/>
    </row>
    <row r="265" spans="2:19" ht="15.75" customHeight="1">
      <c r="B265" s="813"/>
      <c r="C265" s="354" t="s">
        <v>474</v>
      </c>
      <c r="D265" s="355">
        <v>6.0400000000000004E-4</v>
      </c>
      <c r="E265" s="382">
        <v>5.9900000000000003E-4</v>
      </c>
      <c r="F265" s="382">
        <v>1.2E-4</v>
      </c>
      <c r="G265" s="383"/>
      <c r="H265" s="355">
        <v>6.3599999999999996E-4</v>
      </c>
      <c r="I265" s="382">
        <v>6.3199999999999997E-4</v>
      </c>
      <c r="J265" s="382">
        <v>1.26E-4</v>
      </c>
      <c r="K265" s="383"/>
      <c r="L265" s="355">
        <v>6.2100000000000002E-4</v>
      </c>
      <c r="M265" s="382">
        <v>6.1700000000000004E-4</v>
      </c>
      <c r="N265" s="382">
        <v>1.2300000000000001E-4</v>
      </c>
      <c r="O265" s="383"/>
      <c r="P265" s="355">
        <v>0</v>
      </c>
      <c r="Q265" s="382">
        <v>0</v>
      </c>
      <c r="R265" s="382">
        <v>0</v>
      </c>
      <c r="S265" s="383"/>
    </row>
    <row r="266" spans="2:19" ht="15.75" customHeight="1">
      <c r="B266" s="813"/>
      <c r="C266" s="354" t="s">
        <v>475</v>
      </c>
      <c r="D266" s="355">
        <v>0.25453199999999998</v>
      </c>
      <c r="E266" s="382">
        <v>0.25453199999999998</v>
      </c>
      <c r="F266" s="382">
        <v>0</v>
      </c>
      <c r="G266" s="383"/>
      <c r="H266" s="355">
        <v>0.23181499999999999</v>
      </c>
      <c r="I266" s="382">
        <v>0.23181499999999999</v>
      </c>
      <c r="J266" s="382">
        <v>0</v>
      </c>
      <c r="K266" s="383"/>
      <c r="L266" s="355">
        <v>0.29136299999999998</v>
      </c>
      <c r="M266" s="382">
        <v>0.29136299999999998</v>
      </c>
      <c r="N266" s="382">
        <v>0</v>
      </c>
      <c r="O266" s="383"/>
      <c r="P266" s="355">
        <v>0.270841</v>
      </c>
      <c r="Q266" s="382">
        <v>0.270841</v>
      </c>
      <c r="R266" s="382">
        <v>0</v>
      </c>
      <c r="S266" s="383"/>
    </row>
    <row r="267" spans="2:19" ht="15.75" customHeight="1">
      <c r="B267" s="813"/>
      <c r="C267" s="354" t="s">
        <v>476</v>
      </c>
      <c r="D267" s="355">
        <v>0</v>
      </c>
      <c r="E267" s="382">
        <v>0</v>
      </c>
      <c r="F267" s="382">
        <v>0</v>
      </c>
      <c r="G267" s="383"/>
      <c r="H267" s="355">
        <v>0</v>
      </c>
      <c r="I267" s="382">
        <v>0</v>
      </c>
      <c r="J267" s="382">
        <v>0</v>
      </c>
      <c r="K267" s="383"/>
      <c r="L267" s="355">
        <v>0</v>
      </c>
      <c r="M267" s="382">
        <v>0</v>
      </c>
      <c r="N267" s="382">
        <v>0</v>
      </c>
      <c r="O267" s="383"/>
      <c r="P267" s="355">
        <v>0</v>
      </c>
      <c r="Q267" s="382">
        <v>0</v>
      </c>
      <c r="R267" s="382">
        <v>0</v>
      </c>
      <c r="S267" s="383"/>
    </row>
    <row r="268" spans="2:19" ht="15.75" customHeight="1">
      <c r="B268" s="813"/>
      <c r="C268" s="354" t="s">
        <v>477</v>
      </c>
      <c r="D268" s="355">
        <v>1076.651738</v>
      </c>
      <c r="E268" s="382">
        <v>1040.0876069999999</v>
      </c>
      <c r="F268" s="382">
        <v>155.79622800000001</v>
      </c>
      <c r="G268" s="383"/>
      <c r="H268" s="355">
        <v>1140.153466</v>
      </c>
      <c r="I268" s="382">
        <v>1080.051363</v>
      </c>
      <c r="J268" s="382">
        <v>175.739214</v>
      </c>
      <c r="K268" s="383"/>
      <c r="L268" s="355">
        <v>1911.0363629999999</v>
      </c>
      <c r="M268" s="382">
        <v>1863.4290779999999</v>
      </c>
      <c r="N268" s="382">
        <v>241.699522</v>
      </c>
      <c r="O268" s="383"/>
      <c r="P268" s="355">
        <v>1906.424559</v>
      </c>
      <c r="Q268" s="382">
        <v>1846.0396619999999</v>
      </c>
      <c r="R268" s="382">
        <v>302.43024500000001</v>
      </c>
      <c r="S268" s="383"/>
    </row>
    <row r="269" spans="2:19" ht="15.75" customHeight="1">
      <c r="B269" s="813"/>
      <c r="C269" s="354" t="s">
        <v>478</v>
      </c>
      <c r="D269" s="355">
        <v>1017.212764</v>
      </c>
      <c r="E269" s="382">
        <v>751.13151800000003</v>
      </c>
      <c r="F269" s="382">
        <v>664.33983899999998</v>
      </c>
      <c r="G269" s="383"/>
      <c r="H269" s="355">
        <v>914.67941199999996</v>
      </c>
      <c r="I269" s="382">
        <v>658.21670099999994</v>
      </c>
      <c r="J269" s="382">
        <v>569.60535400000003</v>
      </c>
      <c r="K269" s="383"/>
      <c r="L269" s="355">
        <v>923.24816099999998</v>
      </c>
      <c r="M269" s="382">
        <v>729.71953099999996</v>
      </c>
      <c r="N269" s="382">
        <v>741.86445900000001</v>
      </c>
      <c r="O269" s="383"/>
      <c r="P269" s="355">
        <v>587.47700199999997</v>
      </c>
      <c r="Q269" s="382">
        <v>439.647716</v>
      </c>
      <c r="R269" s="382">
        <v>376.704837</v>
      </c>
      <c r="S269" s="383"/>
    </row>
    <row r="270" spans="2:19" ht="15.75" customHeight="1">
      <c r="B270" s="813"/>
      <c r="C270" s="358" t="s">
        <v>479</v>
      </c>
      <c r="D270" s="355">
        <v>1.3322179999999999</v>
      </c>
      <c r="E270" s="382">
        <v>0.255994</v>
      </c>
      <c r="F270" s="382">
        <v>0.20968100000000001</v>
      </c>
      <c r="G270" s="383"/>
      <c r="H270" s="355">
        <v>21.107536</v>
      </c>
      <c r="I270" s="382">
        <v>12.614245</v>
      </c>
      <c r="J270" s="382">
        <v>12.570371</v>
      </c>
      <c r="K270" s="383"/>
      <c r="L270" s="355">
        <v>1.293971</v>
      </c>
      <c r="M270" s="382">
        <v>0.355738</v>
      </c>
      <c r="N270" s="382">
        <v>0.35560700000000001</v>
      </c>
      <c r="O270" s="383"/>
      <c r="P270" s="355">
        <v>0.31509999999999999</v>
      </c>
      <c r="Q270" s="382">
        <v>0.30971500000000002</v>
      </c>
      <c r="R270" s="382">
        <v>0.30971500000000002</v>
      </c>
      <c r="S270" s="383"/>
    </row>
    <row r="271" spans="2:19" ht="15.75" customHeight="1">
      <c r="B271" s="813"/>
      <c r="C271" s="354" t="s">
        <v>480</v>
      </c>
      <c r="D271" s="355">
        <v>38.739561999999999</v>
      </c>
      <c r="E271" s="382">
        <v>14.306357</v>
      </c>
      <c r="F271" s="382">
        <v>10.729316000000001</v>
      </c>
      <c r="G271" s="383"/>
      <c r="H271" s="355">
        <v>56.445461000000002</v>
      </c>
      <c r="I271" s="382">
        <v>21.579426000000002</v>
      </c>
      <c r="J271" s="382">
        <v>16.166115000000001</v>
      </c>
      <c r="K271" s="383"/>
      <c r="L271" s="355">
        <v>77.329274999999996</v>
      </c>
      <c r="M271" s="382">
        <v>29.098319</v>
      </c>
      <c r="N271" s="382">
        <v>21.793762999999998</v>
      </c>
      <c r="O271" s="383"/>
      <c r="P271" s="355">
        <v>74.915014999999997</v>
      </c>
      <c r="Q271" s="382">
        <v>29.775067</v>
      </c>
      <c r="R271" s="382">
        <v>22.305699000000001</v>
      </c>
      <c r="S271" s="383"/>
    </row>
    <row r="272" spans="2:19" ht="15.75" customHeight="1">
      <c r="B272" s="813"/>
      <c r="C272" s="358" t="s">
        <v>479</v>
      </c>
      <c r="D272" s="355">
        <v>0.31781300000000001</v>
      </c>
      <c r="E272" s="382">
        <v>0.31521100000000002</v>
      </c>
      <c r="F272" s="382">
        <v>0.235953</v>
      </c>
      <c r="G272" s="383"/>
      <c r="H272" s="355">
        <v>2.7728540000000002</v>
      </c>
      <c r="I272" s="382">
        <v>1.5959719999999999</v>
      </c>
      <c r="J272" s="382">
        <v>1.196507</v>
      </c>
      <c r="K272" s="383"/>
      <c r="L272" s="355">
        <v>0.28739900000000002</v>
      </c>
      <c r="M272" s="382">
        <v>0.111387</v>
      </c>
      <c r="N272" s="382">
        <v>6.3647999999999996E-2</v>
      </c>
      <c r="O272" s="383"/>
      <c r="P272" s="355">
        <v>0.25909300000000002</v>
      </c>
      <c r="Q272" s="382">
        <v>0.14335999999999999</v>
      </c>
      <c r="R272" s="382">
        <v>8.1919000000000006E-2</v>
      </c>
      <c r="S272" s="383"/>
    </row>
    <row r="273" spans="2:19" ht="15.75" customHeight="1">
      <c r="B273" s="813"/>
      <c r="C273" s="354" t="s">
        <v>481</v>
      </c>
      <c r="D273" s="355">
        <v>5.3810310000000001</v>
      </c>
      <c r="E273" s="382">
        <v>3.9288479999999999</v>
      </c>
      <c r="F273" s="382">
        <v>1.443058</v>
      </c>
      <c r="G273" s="383"/>
      <c r="H273" s="355">
        <v>4.6287419999999999</v>
      </c>
      <c r="I273" s="382">
        <v>3.4937670000000001</v>
      </c>
      <c r="J273" s="382">
        <v>1.2832680000000001</v>
      </c>
      <c r="K273" s="383"/>
      <c r="L273" s="355">
        <v>6.4872430000000003</v>
      </c>
      <c r="M273" s="382">
        <v>3.6928109999999998</v>
      </c>
      <c r="N273" s="382">
        <v>1.3456779999999999</v>
      </c>
      <c r="O273" s="383"/>
      <c r="P273" s="355">
        <v>6.4819969999999998</v>
      </c>
      <c r="Q273" s="382">
        <v>3.6596860000000002</v>
      </c>
      <c r="R273" s="382">
        <v>1.3265549999999999</v>
      </c>
      <c r="S273" s="383"/>
    </row>
    <row r="274" spans="2:19" ht="15.75" customHeight="1">
      <c r="B274" s="813"/>
      <c r="C274" s="358" t="s">
        <v>479</v>
      </c>
      <c r="D274" s="355">
        <v>0</v>
      </c>
      <c r="E274" s="382">
        <v>0</v>
      </c>
      <c r="F274" s="382">
        <v>0</v>
      </c>
      <c r="G274" s="383"/>
      <c r="H274" s="355">
        <v>0</v>
      </c>
      <c r="I274" s="382">
        <v>0</v>
      </c>
      <c r="J274" s="382">
        <v>0</v>
      </c>
      <c r="K274" s="383"/>
      <c r="L274" s="355">
        <v>0</v>
      </c>
      <c r="M274" s="382">
        <v>0</v>
      </c>
      <c r="N274" s="382">
        <v>0</v>
      </c>
      <c r="O274" s="383"/>
      <c r="P274" s="355">
        <v>0</v>
      </c>
      <c r="Q274" s="382">
        <v>0</v>
      </c>
      <c r="R274" s="382">
        <v>0</v>
      </c>
      <c r="S274" s="383"/>
    </row>
    <row r="275" spans="2:19" ht="15.75" customHeight="1">
      <c r="B275" s="813"/>
      <c r="C275" s="354" t="s">
        <v>482</v>
      </c>
      <c r="D275" s="355">
        <v>0.147644</v>
      </c>
      <c r="E275" s="382">
        <v>0.109038</v>
      </c>
      <c r="F275" s="382">
        <v>0.109038</v>
      </c>
      <c r="G275" s="384">
        <v>3.8603999999999999E-2</v>
      </c>
      <c r="H275" s="355">
        <v>0.24668499999999999</v>
      </c>
      <c r="I275" s="382">
        <v>0.111361</v>
      </c>
      <c r="J275" s="382">
        <v>0.111361</v>
      </c>
      <c r="K275" s="384">
        <v>0.135324</v>
      </c>
      <c r="L275" s="355">
        <v>0.24807000000000001</v>
      </c>
      <c r="M275" s="382">
        <v>0.11201</v>
      </c>
      <c r="N275" s="382">
        <v>0.11201</v>
      </c>
      <c r="O275" s="384">
        <v>0.13605999999999999</v>
      </c>
      <c r="P275" s="355">
        <v>0.27043</v>
      </c>
      <c r="Q275" s="382">
        <v>4.5608999999999997E-2</v>
      </c>
      <c r="R275" s="382">
        <v>4.5608999999999997E-2</v>
      </c>
      <c r="S275" s="384">
        <v>0.20822299999999999</v>
      </c>
    </row>
    <row r="276" spans="2:19" ht="15.75" customHeight="1">
      <c r="B276" s="813"/>
      <c r="C276" s="354" t="s">
        <v>483</v>
      </c>
      <c r="D276" s="355">
        <v>0</v>
      </c>
      <c r="E276" s="382">
        <v>0</v>
      </c>
      <c r="F276" s="382">
        <v>0</v>
      </c>
      <c r="G276" s="383"/>
      <c r="H276" s="355">
        <v>0</v>
      </c>
      <c r="I276" s="382">
        <v>0</v>
      </c>
      <c r="J276" s="382">
        <v>0</v>
      </c>
      <c r="K276" s="383"/>
      <c r="L276" s="355">
        <v>0</v>
      </c>
      <c r="M276" s="382">
        <v>0</v>
      </c>
      <c r="N276" s="382">
        <v>0</v>
      </c>
      <c r="O276" s="383"/>
      <c r="P276" s="355">
        <v>0</v>
      </c>
      <c r="Q276" s="382">
        <v>0</v>
      </c>
      <c r="R276" s="382">
        <v>0</v>
      </c>
      <c r="S276" s="383"/>
    </row>
    <row r="277" spans="2:19" ht="15.75" customHeight="1">
      <c r="B277" s="813"/>
      <c r="C277" s="354" t="s">
        <v>484</v>
      </c>
      <c r="D277" s="355">
        <v>127.88360400000001</v>
      </c>
      <c r="E277" s="382">
        <v>127.866778</v>
      </c>
      <c r="F277" s="382">
        <v>12.786664999999999</v>
      </c>
      <c r="G277" s="383"/>
      <c r="H277" s="355">
        <v>127.039967</v>
      </c>
      <c r="I277" s="382">
        <v>127.033716</v>
      </c>
      <c r="J277" s="382">
        <v>12.703372</v>
      </c>
      <c r="K277" s="383"/>
      <c r="L277" s="355">
        <v>159.08757600000001</v>
      </c>
      <c r="M277" s="382">
        <v>159.08242100000001</v>
      </c>
      <c r="N277" s="382">
        <v>15.908242</v>
      </c>
      <c r="O277" s="383"/>
      <c r="P277" s="355">
        <v>158.27893499999999</v>
      </c>
      <c r="Q277" s="382">
        <v>158.273989</v>
      </c>
      <c r="R277" s="382">
        <v>15.827398000000001</v>
      </c>
      <c r="S277" s="383"/>
    </row>
    <row r="278" spans="2:19" ht="15.75" customHeight="1">
      <c r="B278" s="813"/>
      <c r="C278" s="354" t="s">
        <v>485</v>
      </c>
      <c r="D278" s="355">
        <v>0</v>
      </c>
      <c r="E278" s="382">
        <v>0</v>
      </c>
      <c r="F278" s="382">
        <v>0</v>
      </c>
      <c r="G278" s="383"/>
      <c r="H278" s="355">
        <v>0</v>
      </c>
      <c r="I278" s="382">
        <v>0</v>
      </c>
      <c r="J278" s="382">
        <v>0</v>
      </c>
      <c r="K278" s="383"/>
      <c r="L278" s="355">
        <v>0</v>
      </c>
      <c r="M278" s="382">
        <v>0</v>
      </c>
      <c r="N278" s="382">
        <v>0</v>
      </c>
      <c r="O278" s="383"/>
      <c r="P278" s="355">
        <v>0</v>
      </c>
      <c r="Q278" s="382">
        <v>0</v>
      </c>
      <c r="R278" s="382">
        <v>0</v>
      </c>
      <c r="S278" s="383"/>
    </row>
    <row r="279" spans="2:19" ht="15.75" customHeight="1">
      <c r="B279" s="813"/>
      <c r="C279" s="354" t="s">
        <v>486</v>
      </c>
      <c r="D279" s="355">
        <v>8.6086379999999991</v>
      </c>
      <c r="E279" s="382">
        <v>6.8967689999999999</v>
      </c>
      <c r="F279" s="382">
        <v>8.3712649999999993</v>
      </c>
      <c r="G279" s="383"/>
      <c r="H279" s="355">
        <v>9.2139019999999991</v>
      </c>
      <c r="I279" s="382">
        <v>7.707287</v>
      </c>
      <c r="J279" s="382">
        <v>8.9946059999999992</v>
      </c>
      <c r="K279" s="383"/>
      <c r="L279" s="355">
        <v>5.1476559999999996</v>
      </c>
      <c r="M279" s="382">
        <v>4.7744970000000002</v>
      </c>
      <c r="N279" s="382">
        <v>5.2025509999999997</v>
      </c>
      <c r="O279" s="383"/>
      <c r="P279" s="355">
        <v>5.2363179999999998</v>
      </c>
      <c r="Q279" s="382">
        <v>4.6093380000000002</v>
      </c>
      <c r="R279" s="382">
        <v>4.8347009999999999</v>
      </c>
      <c r="S279" s="383"/>
    </row>
    <row r="280" spans="2:19" ht="15.75" customHeight="1">
      <c r="B280" s="813"/>
      <c r="C280" s="354" t="s">
        <v>487</v>
      </c>
      <c r="D280" s="355">
        <v>2.2236289999999999</v>
      </c>
      <c r="E280" s="382">
        <v>2.2236289999999999</v>
      </c>
      <c r="F280" s="382">
        <v>5.5590729999999997</v>
      </c>
      <c r="G280" s="383"/>
      <c r="H280" s="355">
        <v>2.1806109999999999</v>
      </c>
      <c r="I280" s="382">
        <v>2.1806109999999999</v>
      </c>
      <c r="J280" s="382">
        <v>5.4515279999999997</v>
      </c>
      <c r="K280" s="383"/>
      <c r="L280" s="355">
        <v>3.004785</v>
      </c>
      <c r="M280" s="382">
        <v>3.004785</v>
      </c>
      <c r="N280" s="382">
        <v>7.5119629999999997</v>
      </c>
      <c r="O280" s="383"/>
      <c r="P280" s="355">
        <v>3.5679539999999998</v>
      </c>
      <c r="Q280" s="382">
        <v>3.5679539999999998</v>
      </c>
      <c r="R280" s="382">
        <v>8.919886</v>
      </c>
      <c r="S280" s="383"/>
    </row>
    <row r="281" spans="2:19" ht="15.75" hidden="1" customHeight="1">
      <c r="B281" s="813"/>
      <c r="C281" s="359"/>
      <c r="D281" s="360"/>
      <c r="E281" s="385"/>
      <c r="F281" s="385"/>
      <c r="G281" s="386"/>
      <c r="H281" s="360"/>
      <c r="I281" s="385"/>
      <c r="J281" s="385"/>
      <c r="K281" s="386"/>
      <c r="L281" s="360"/>
      <c r="M281" s="385"/>
      <c r="N281" s="385"/>
      <c r="O281" s="386"/>
      <c r="P281" s="360"/>
      <c r="Q281" s="385"/>
      <c r="R281" s="385"/>
      <c r="S281" s="386"/>
    </row>
    <row r="282" spans="2:19" ht="15.75" customHeight="1" thickBot="1">
      <c r="B282" s="813"/>
      <c r="C282" s="362" t="s">
        <v>488</v>
      </c>
      <c r="D282" s="355">
        <v>1.7896300000000001</v>
      </c>
      <c r="E282" s="382">
        <v>1.790054</v>
      </c>
      <c r="F282" s="382">
        <v>1.7896300000000001</v>
      </c>
      <c r="G282" s="383"/>
      <c r="H282" s="355">
        <v>1.507199</v>
      </c>
      <c r="I282" s="382">
        <v>1.507622</v>
      </c>
      <c r="J282" s="382">
        <v>1.506869</v>
      </c>
      <c r="K282" s="383"/>
      <c r="L282" s="355">
        <v>0.91256700000000002</v>
      </c>
      <c r="M282" s="382">
        <v>0.912991</v>
      </c>
      <c r="N282" s="382">
        <v>0.91256700000000002</v>
      </c>
      <c r="O282" s="383"/>
      <c r="P282" s="355">
        <v>1.2734239999999999</v>
      </c>
      <c r="Q282" s="382">
        <v>1.273846</v>
      </c>
      <c r="R282" s="382">
        <v>1.2734239999999999</v>
      </c>
      <c r="S282" s="383"/>
    </row>
    <row r="283" spans="2:19" ht="18" customHeight="1" thickBot="1">
      <c r="B283" s="814"/>
      <c r="C283" s="387" t="s">
        <v>496</v>
      </c>
      <c r="D283" s="388"/>
      <c r="E283" s="389"/>
      <c r="F283" s="389"/>
      <c r="G283" s="390">
        <v>2.1513779999999998</v>
      </c>
      <c r="H283" s="388"/>
      <c r="I283" s="389"/>
      <c r="J283" s="389"/>
      <c r="K283" s="390">
        <v>1.4405060000000001</v>
      </c>
      <c r="L283" s="388"/>
      <c r="M283" s="389"/>
      <c r="N283" s="389"/>
      <c r="O283" s="390">
        <v>8.9151059999999998</v>
      </c>
      <c r="P283" s="388"/>
      <c r="Q283" s="389"/>
      <c r="R283" s="389"/>
      <c r="S283" s="390">
        <v>1.371383</v>
      </c>
    </row>
    <row r="284" spans="2:19" ht="18" customHeight="1">
      <c r="B284" s="370"/>
      <c r="D284" s="370" t="s">
        <v>490</v>
      </c>
    </row>
    <row r="285" spans="2:19" ht="18" customHeight="1">
      <c r="B285" s="370"/>
      <c r="D285" s="370" t="s">
        <v>497</v>
      </c>
    </row>
    <row r="286" spans="2:19" ht="18" customHeight="1" thickBot="1">
      <c r="D286" s="392"/>
    </row>
    <row r="287" spans="2:19" ht="32.25" customHeight="1" thickBot="1">
      <c r="B287" s="338"/>
      <c r="C287" s="343"/>
      <c r="D287" s="816" t="s">
        <v>465</v>
      </c>
      <c r="E287" s="699"/>
      <c r="F287" s="699"/>
      <c r="G287" s="699"/>
      <c r="H287" s="699"/>
      <c r="I287" s="699"/>
      <c r="J287" s="699"/>
      <c r="K287" s="699"/>
      <c r="L287" s="817" t="str">
        <f>$D$6</f>
        <v>Standardised Approach</v>
      </c>
      <c r="M287" s="699"/>
      <c r="N287" s="699"/>
      <c r="O287" s="699"/>
      <c r="P287" s="699"/>
      <c r="Q287" s="699"/>
      <c r="R287" s="699"/>
      <c r="S287" s="700"/>
    </row>
    <row r="288" spans="2:19" ht="32.25" customHeight="1" thickBot="1">
      <c r="B288" s="338"/>
      <c r="C288" s="343"/>
      <c r="D288" s="816" t="s">
        <v>12</v>
      </c>
      <c r="E288" s="817"/>
      <c r="F288" s="817"/>
      <c r="G288" s="818"/>
      <c r="H288" s="816" t="s">
        <v>13</v>
      </c>
      <c r="I288" s="817"/>
      <c r="J288" s="817"/>
      <c r="K288" s="818"/>
      <c r="L288" s="816" t="s">
        <v>14</v>
      </c>
      <c r="M288" s="817"/>
      <c r="N288" s="817"/>
      <c r="O288" s="818"/>
      <c r="P288" s="816" t="s">
        <v>15</v>
      </c>
      <c r="Q288" s="817"/>
      <c r="R288" s="817"/>
      <c r="S288" s="818"/>
    </row>
    <row r="289" spans="2:19" ht="51" customHeight="1">
      <c r="B289" s="348"/>
      <c r="C289" s="343"/>
      <c r="D289" s="804" t="s">
        <v>466</v>
      </c>
      <c r="E289" s="806" t="s">
        <v>467</v>
      </c>
      <c r="F289" s="808" t="s">
        <v>468</v>
      </c>
      <c r="G289" s="810" t="s">
        <v>498</v>
      </c>
      <c r="H289" s="804" t="s">
        <v>466</v>
      </c>
      <c r="I289" s="806" t="s">
        <v>467</v>
      </c>
      <c r="J289" s="808" t="s">
        <v>468</v>
      </c>
      <c r="K289" s="810" t="s">
        <v>498</v>
      </c>
      <c r="L289" s="804" t="s">
        <v>466</v>
      </c>
      <c r="M289" s="806" t="s">
        <v>467</v>
      </c>
      <c r="N289" s="808" t="s">
        <v>468</v>
      </c>
      <c r="O289" s="810" t="s">
        <v>498</v>
      </c>
      <c r="P289" s="804" t="s">
        <v>466</v>
      </c>
      <c r="Q289" s="806" t="s">
        <v>467</v>
      </c>
      <c r="R289" s="808" t="s">
        <v>468</v>
      </c>
      <c r="S289" s="810" t="s">
        <v>498</v>
      </c>
    </row>
    <row r="290" spans="2:19" ht="33" customHeight="1" thickBot="1">
      <c r="B290" s="375">
        <v>10</v>
      </c>
      <c r="C290" s="349" t="s">
        <v>11</v>
      </c>
      <c r="D290" s="805"/>
      <c r="E290" s="807"/>
      <c r="F290" s="809"/>
      <c r="G290" s="811"/>
      <c r="H290" s="805"/>
      <c r="I290" s="807"/>
      <c r="J290" s="809"/>
      <c r="K290" s="811"/>
      <c r="L290" s="805"/>
      <c r="M290" s="807"/>
      <c r="N290" s="809"/>
      <c r="O290" s="811"/>
      <c r="P290" s="805"/>
      <c r="Q290" s="807"/>
      <c r="R290" s="809"/>
      <c r="S290" s="811"/>
    </row>
    <row r="291" spans="2:19" ht="15.75" customHeight="1">
      <c r="B291" s="812" t="s">
        <v>711</v>
      </c>
      <c r="C291" s="350" t="s">
        <v>472</v>
      </c>
      <c r="D291" s="351">
        <v>774.44390299999998</v>
      </c>
      <c r="E291" s="380">
        <v>774.427504</v>
      </c>
      <c r="F291" s="380">
        <v>0</v>
      </c>
      <c r="G291" s="381"/>
      <c r="H291" s="351">
        <v>795.60025800000005</v>
      </c>
      <c r="I291" s="380">
        <v>795.58433300000002</v>
      </c>
      <c r="J291" s="380">
        <v>0</v>
      </c>
      <c r="K291" s="381"/>
      <c r="L291" s="351">
        <v>861.95075699999995</v>
      </c>
      <c r="M291" s="380">
        <v>861.93463399999996</v>
      </c>
      <c r="N291" s="380">
        <v>0</v>
      </c>
      <c r="O291" s="381"/>
      <c r="P291" s="351">
        <v>843.11575300000004</v>
      </c>
      <c r="Q291" s="380">
        <v>843.09873000000005</v>
      </c>
      <c r="R291" s="380">
        <v>0</v>
      </c>
      <c r="S291" s="381"/>
    </row>
    <row r="292" spans="2:19" ht="15.75" customHeight="1">
      <c r="B292" s="813"/>
      <c r="C292" s="354" t="s">
        <v>473</v>
      </c>
      <c r="D292" s="355">
        <v>0</v>
      </c>
      <c r="E292" s="382">
        <v>0</v>
      </c>
      <c r="F292" s="382">
        <v>0</v>
      </c>
      <c r="G292" s="383"/>
      <c r="H292" s="355">
        <v>0</v>
      </c>
      <c r="I292" s="382">
        <v>0</v>
      </c>
      <c r="J292" s="382">
        <v>0</v>
      </c>
      <c r="K292" s="383"/>
      <c r="L292" s="355">
        <v>0</v>
      </c>
      <c r="M292" s="382">
        <v>0</v>
      </c>
      <c r="N292" s="382">
        <v>0</v>
      </c>
      <c r="O292" s="383"/>
      <c r="P292" s="355">
        <v>0</v>
      </c>
      <c r="Q292" s="382">
        <v>0</v>
      </c>
      <c r="R292" s="382">
        <v>0</v>
      </c>
      <c r="S292" s="383"/>
    </row>
    <row r="293" spans="2:19" ht="15.75" customHeight="1">
      <c r="B293" s="813"/>
      <c r="C293" s="354" t="s">
        <v>474</v>
      </c>
      <c r="D293" s="355">
        <v>0</v>
      </c>
      <c r="E293" s="382">
        <v>0</v>
      </c>
      <c r="F293" s="382">
        <v>0</v>
      </c>
      <c r="G293" s="383"/>
      <c r="H293" s="355">
        <v>0</v>
      </c>
      <c r="I293" s="382">
        <v>0</v>
      </c>
      <c r="J293" s="382">
        <v>0</v>
      </c>
      <c r="K293" s="383"/>
      <c r="L293" s="355">
        <v>0</v>
      </c>
      <c r="M293" s="382">
        <v>0</v>
      </c>
      <c r="N293" s="382">
        <v>0</v>
      </c>
      <c r="O293" s="383"/>
      <c r="P293" s="355">
        <v>0</v>
      </c>
      <c r="Q293" s="382">
        <v>0</v>
      </c>
      <c r="R293" s="382">
        <v>0</v>
      </c>
      <c r="S293" s="383"/>
    </row>
    <row r="294" spans="2:19" ht="15.75" customHeight="1">
      <c r="B294" s="813"/>
      <c r="C294" s="354" t="s">
        <v>475</v>
      </c>
      <c r="D294" s="355">
        <v>0</v>
      </c>
      <c r="E294" s="382">
        <v>0</v>
      </c>
      <c r="F294" s="382">
        <v>0</v>
      </c>
      <c r="G294" s="383"/>
      <c r="H294" s="355">
        <v>0</v>
      </c>
      <c r="I294" s="382">
        <v>0</v>
      </c>
      <c r="J294" s="382">
        <v>0</v>
      </c>
      <c r="K294" s="383"/>
      <c r="L294" s="355">
        <v>0</v>
      </c>
      <c r="M294" s="382">
        <v>0</v>
      </c>
      <c r="N294" s="382">
        <v>0</v>
      </c>
      <c r="O294" s="383"/>
      <c r="P294" s="355">
        <v>0</v>
      </c>
      <c r="Q294" s="382">
        <v>0</v>
      </c>
      <c r="R294" s="382">
        <v>0</v>
      </c>
      <c r="S294" s="383"/>
    </row>
    <row r="295" spans="2:19" ht="15.75" customHeight="1">
      <c r="B295" s="813"/>
      <c r="C295" s="354" t="s">
        <v>476</v>
      </c>
      <c r="D295" s="355">
        <v>0</v>
      </c>
      <c r="E295" s="382">
        <v>0</v>
      </c>
      <c r="F295" s="382">
        <v>0</v>
      </c>
      <c r="G295" s="383"/>
      <c r="H295" s="355">
        <v>0</v>
      </c>
      <c r="I295" s="382">
        <v>0</v>
      </c>
      <c r="J295" s="382">
        <v>0</v>
      </c>
      <c r="K295" s="383"/>
      <c r="L295" s="355">
        <v>0</v>
      </c>
      <c r="M295" s="382">
        <v>0</v>
      </c>
      <c r="N295" s="382">
        <v>0</v>
      </c>
      <c r="O295" s="383"/>
      <c r="P295" s="355">
        <v>0</v>
      </c>
      <c r="Q295" s="382">
        <v>0</v>
      </c>
      <c r="R295" s="382">
        <v>0</v>
      </c>
      <c r="S295" s="383"/>
    </row>
    <row r="296" spans="2:19" ht="15.75" customHeight="1">
      <c r="B296" s="813"/>
      <c r="C296" s="354" t="s">
        <v>477</v>
      </c>
      <c r="D296" s="355">
        <v>214.42862099999999</v>
      </c>
      <c r="E296" s="382">
        <v>214.458799</v>
      </c>
      <c r="F296" s="382">
        <v>63.353464000000002</v>
      </c>
      <c r="G296" s="383"/>
      <c r="H296" s="355">
        <v>123.78869</v>
      </c>
      <c r="I296" s="382">
        <v>123.884094</v>
      </c>
      <c r="J296" s="382">
        <v>46.327511000000001</v>
      </c>
      <c r="K296" s="383"/>
      <c r="L296" s="355">
        <v>326.74811599999998</v>
      </c>
      <c r="M296" s="382">
        <v>326.90576499999997</v>
      </c>
      <c r="N296" s="382">
        <v>93.149874999999994</v>
      </c>
      <c r="O296" s="383"/>
      <c r="P296" s="355">
        <v>352.972487</v>
      </c>
      <c r="Q296" s="382">
        <v>353.10289899999998</v>
      </c>
      <c r="R296" s="382">
        <v>111.844193</v>
      </c>
      <c r="S296" s="383"/>
    </row>
    <row r="297" spans="2:19" ht="15.75" customHeight="1">
      <c r="B297" s="813"/>
      <c r="C297" s="354" t="s">
        <v>478</v>
      </c>
      <c r="D297" s="355">
        <v>773.64009199999998</v>
      </c>
      <c r="E297" s="382">
        <v>589.74140499999999</v>
      </c>
      <c r="F297" s="382">
        <v>505.755064</v>
      </c>
      <c r="G297" s="383"/>
      <c r="H297" s="355">
        <v>627.64880800000003</v>
      </c>
      <c r="I297" s="382">
        <v>456.04343699999998</v>
      </c>
      <c r="J297" s="382">
        <v>367.57595199999997</v>
      </c>
      <c r="K297" s="383"/>
      <c r="L297" s="355">
        <v>745.77799000000005</v>
      </c>
      <c r="M297" s="382">
        <v>582.24846400000001</v>
      </c>
      <c r="N297" s="382">
        <v>488.84623399999998</v>
      </c>
      <c r="O297" s="383"/>
      <c r="P297" s="355">
        <v>621.75459899999998</v>
      </c>
      <c r="Q297" s="382">
        <v>550.44900199999995</v>
      </c>
      <c r="R297" s="382">
        <v>452.41168800000003</v>
      </c>
      <c r="S297" s="383"/>
    </row>
    <row r="298" spans="2:19" ht="15.75" customHeight="1">
      <c r="B298" s="813"/>
      <c r="C298" s="358" t="s">
        <v>479</v>
      </c>
      <c r="D298" s="355">
        <v>1.2024410000000001</v>
      </c>
      <c r="E298" s="382">
        <v>1.2023410000000001</v>
      </c>
      <c r="F298" s="382">
        <v>0.18321299999999999</v>
      </c>
      <c r="G298" s="383"/>
      <c r="H298" s="355">
        <v>0</v>
      </c>
      <c r="I298" s="382">
        <v>0</v>
      </c>
      <c r="J298" s="382">
        <v>0</v>
      </c>
      <c r="K298" s="383"/>
      <c r="L298" s="355">
        <v>7.2899999999999996E-3</v>
      </c>
      <c r="M298" s="382">
        <v>7.2880000000000002E-3</v>
      </c>
      <c r="N298" s="382">
        <v>7.2880000000000002E-3</v>
      </c>
      <c r="O298" s="383"/>
      <c r="P298" s="355">
        <v>1.0935E-2</v>
      </c>
      <c r="Q298" s="382">
        <v>1.0933E-2</v>
      </c>
      <c r="R298" s="382">
        <v>1.0933E-2</v>
      </c>
      <c r="S298" s="383"/>
    </row>
    <row r="299" spans="2:19" ht="15.75" customHeight="1">
      <c r="B299" s="813"/>
      <c r="C299" s="354" t="s">
        <v>480</v>
      </c>
      <c r="D299" s="355">
        <v>8.3914600000000004</v>
      </c>
      <c r="E299" s="382">
        <v>3.3057660000000002</v>
      </c>
      <c r="F299" s="382">
        <v>2.4793240000000001</v>
      </c>
      <c r="G299" s="383"/>
      <c r="H299" s="355">
        <v>7.9691650000000003</v>
      </c>
      <c r="I299" s="382">
        <v>3.088654</v>
      </c>
      <c r="J299" s="382">
        <v>2.3164910000000001</v>
      </c>
      <c r="K299" s="383"/>
      <c r="L299" s="355">
        <v>8.8844239999999992</v>
      </c>
      <c r="M299" s="382">
        <v>3.6741630000000001</v>
      </c>
      <c r="N299" s="382">
        <v>2.75562</v>
      </c>
      <c r="O299" s="383"/>
      <c r="P299" s="355">
        <v>8.9963460000000008</v>
      </c>
      <c r="Q299" s="382">
        <v>4.0302259999999999</v>
      </c>
      <c r="R299" s="382">
        <v>3.022227</v>
      </c>
      <c r="S299" s="383"/>
    </row>
    <row r="300" spans="2:19" ht="15.75" customHeight="1">
      <c r="B300" s="813"/>
      <c r="C300" s="358" t="s">
        <v>479</v>
      </c>
      <c r="D300" s="355">
        <v>0</v>
      </c>
      <c r="E300" s="382">
        <v>0</v>
      </c>
      <c r="F300" s="382">
        <v>0</v>
      </c>
      <c r="G300" s="383"/>
      <c r="H300" s="355">
        <v>0</v>
      </c>
      <c r="I300" s="382">
        <v>0</v>
      </c>
      <c r="J300" s="382">
        <v>0</v>
      </c>
      <c r="K300" s="383"/>
      <c r="L300" s="355">
        <v>0</v>
      </c>
      <c r="M300" s="382">
        <v>0</v>
      </c>
      <c r="N300" s="382">
        <v>0</v>
      </c>
      <c r="O300" s="383"/>
      <c r="P300" s="355">
        <v>5.0000000000000001E-3</v>
      </c>
      <c r="Q300" s="382">
        <v>2.4780000000000002E-3</v>
      </c>
      <c r="R300" s="382">
        <v>1.4159999999999999E-3</v>
      </c>
      <c r="S300" s="383"/>
    </row>
    <row r="301" spans="2:19" ht="15.75" customHeight="1">
      <c r="B301" s="813"/>
      <c r="C301" s="354" t="s">
        <v>481</v>
      </c>
      <c r="D301" s="355">
        <v>9.0258299999999991</v>
      </c>
      <c r="E301" s="382">
        <v>3.4908709999999998</v>
      </c>
      <c r="F301" s="382">
        <v>1.221805</v>
      </c>
      <c r="G301" s="383"/>
      <c r="H301" s="355">
        <v>0.46480500000000002</v>
      </c>
      <c r="I301" s="382">
        <v>0.45896300000000001</v>
      </c>
      <c r="J301" s="382">
        <v>0.160638</v>
      </c>
      <c r="K301" s="383"/>
      <c r="L301" s="355">
        <v>6.4311889999999998</v>
      </c>
      <c r="M301" s="382">
        <v>2.7808660000000001</v>
      </c>
      <c r="N301" s="382">
        <v>0.97330399999999995</v>
      </c>
      <c r="O301" s="383"/>
      <c r="P301" s="355">
        <v>6.5287430000000004</v>
      </c>
      <c r="Q301" s="382">
        <v>3.0268280000000001</v>
      </c>
      <c r="R301" s="382">
        <v>1.0583880000000001</v>
      </c>
      <c r="S301" s="383"/>
    </row>
    <row r="302" spans="2:19" ht="15.75" customHeight="1">
      <c r="B302" s="813"/>
      <c r="C302" s="358" t="s">
        <v>479</v>
      </c>
      <c r="D302" s="355">
        <v>0</v>
      </c>
      <c r="E302" s="382">
        <v>0</v>
      </c>
      <c r="F302" s="382">
        <v>0</v>
      </c>
      <c r="G302" s="383"/>
      <c r="H302" s="355">
        <v>0</v>
      </c>
      <c r="I302" s="382">
        <v>0</v>
      </c>
      <c r="J302" s="382">
        <v>0</v>
      </c>
      <c r="K302" s="383"/>
      <c r="L302" s="355">
        <v>0</v>
      </c>
      <c r="M302" s="382">
        <v>0</v>
      </c>
      <c r="N302" s="382">
        <v>0</v>
      </c>
      <c r="O302" s="383"/>
      <c r="P302" s="355">
        <v>1.2083999999999999E-2</v>
      </c>
      <c r="Q302" s="382">
        <v>1.2012999999999999E-2</v>
      </c>
      <c r="R302" s="382">
        <v>3.2039999999999998E-3</v>
      </c>
      <c r="S302" s="383"/>
    </row>
    <row r="303" spans="2:19" ht="15.75" customHeight="1">
      <c r="B303" s="813"/>
      <c r="C303" s="354" t="s">
        <v>482</v>
      </c>
      <c r="D303" s="355">
        <v>3.297E-3</v>
      </c>
      <c r="E303" s="382">
        <v>1.9550000000000001E-3</v>
      </c>
      <c r="F303" s="382">
        <v>1.9550000000000001E-3</v>
      </c>
      <c r="G303" s="384">
        <v>1.3420000000000001E-3</v>
      </c>
      <c r="H303" s="355">
        <v>8.2299999999999995E-4</v>
      </c>
      <c r="I303" s="382">
        <v>1.34E-4</v>
      </c>
      <c r="J303" s="382">
        <v>1.34E-4</v>
      </c>
      <c r="K303" s="384">
        <v>6.8800000000000003E-4</v>
      </c>
      <c r="L303" s="355">
        <v>9.6900000000000003E-4</v>
      </c>
      <c r="M303" s="382">
        <v>1.06E-4</v>
      </c>
      <c r="N303" s="382">
        <v>1.06E-4</v>
      </c>
      <c r="O303" s="384">
        <v>8.6399999999999997E-4</v>
      </c>
      <c r="P303" s="355">
        <v>1.121E-3</v>
      </c>
      <c r="Q303" s="382">
        <v>1.15E-4</v>
      </c>
      <c r="R303" s="382">
        <v>1.15E-4</v>
      </c>
      <c r="S303" s="384">
        <v>1.0070000000000001E-3</v>
      </c>
    </row>
    <row r="304" spans="2:19" ht="15.75" customHeight="1">
      <c r="B304" s="813"/>
      <c r="C304" s="354" t="s">
        <v>483</v>
      </c>
      <c r="D304" s="355">
        <v>1.8879999999999999E-3</v>
      </c>
      <c r="E304" s="382">
        <v>1.8879999999999999E-3</v>
      </c>
      <c r="F304" s="382">
        <v>2.8319999999999999E-3</v>
      </c>
      <c r="G304" s="383"/>
      <c r="H304" s="355">
        <v>1.8879999999999999E-3</v>
      </c>
      <c r="I304" s="382">
        <v>1.8879999999999999E-3</v>
      </c>
      <c r="J304" s="382">
        <v>2.8310000000000002E-3</v>
      </c>
      <c r="K304" s="383"/>
      <c r="L304" s="355">
        <v>1.8879999999999999E-3</v>
      </c>
      <c r="M304" s="382">
        <v>1.8879999999999999E-3</v>
      </c>
      <c r="N304" s="382">
        <v>2.8319999999999999E-3</v>
      </c>
      <c r="O304" s="383"/>
      <c r="P304" s="355">
        <v>1.8879999999999999E-3</v>
      </c>
      <c r="Q304" s="382">
        <v>1.8879999999999999E-3</v>
      </c>
      <c r="R304" s="382">
        <v>2.8319999999999999E-3</v>
      </c>
      <c r="S304" s="383"/>
    </row>
    <row r="305" spans="2:19" ht="15.75" customHeight="1">
      <c r="B305" s="813"/>
      <c r="C305" s="354" t="s">
        <v>484</v>
      </c>
      <c r="D305" s="355">
        <v>151.45068599999999</v>
      </c>
      <c r="E305" s="382">
        <v>151.41712100000001</v>
      </c>
      <c r="F305" s="382">
        <v>17.817314</v>
      </c>
      <c r="G305" s="383"/>
      <c r="H305" s="355">
        <v>150.50143800000001</v>
      </c>
      <c r="I305" s="382">
        <v>150.491951</v>
      </c>
      <c r="J305" s="382">
        <v>17.708773999999998</v>
      </c>
      <c r="K305" s="383"/>
      <c r="L305" s="355">
        <v>154.44126199999999</v>
      </c>
      <c r="M305" s="382">
        <v>154.43206000000001</v>
      </c>
      <c r="N305" s="382">
        <v>18.133089999999999</v>
      </c>
      <c r="O305" s="383"/>
      <c r="P305" s="355">
        <v>159.004594</v>
      </c>
      <c r="Q305" s="382">
        <v>158.99442999999999</v>
      </c>
      <c r="R305" s="382">
        <v>16.495791000000001</v>
      </c>
      <c r="S305" s="383"/>
    </row>
    <row r="306" spans="2:19" ht="15.75" customHeight="1">
      <c r="B306" s="813"/>
      <c r="C306" s="354" t="s">
        <v>485</v>
      </c>
      <c r="D306" s="355">
        <v>0</v>
      </c>
      <c r="E306" s="382">
        <v>0</v>
      </c>
      <c r="F306" s="382">
        <v>0</v>
      </c>
      <c r="G306" s="383"/>
      <c r="H306" s="355">
        <v>0</v>
      </c>
      <c r="I306" s="382">
        <v>0</v>
      </c>
      <c r="J306" s="382">
        <v>0</v>
      </c>
      <c r="K306" s="383"/>
      <c r="L306" s="355">
        <v>0</v>
      </c>
      <c r="M306" s="382">
        <v>0</v>
      </c>
      <c r="N306" s="382">
        <v>0</v>
      </c>
      <c r="O306" s="383"/>
      <c r="P306" s="355">
        <v>0</v>
      </c>
      <c r="Q306" s="382">
        <v>0</v>
      </c>
      <c r="R306" s="382">
        <v>0</v>
      </c>
      <c r="S306" s="383"/>
    </row>
    <row r="307" spans="2:19" ht="15.75" customHeight="1">
      <c r="B307" s="813"/>
      <c r="C307" s="354" t="s">
        <v>486</v>
      </c>
      <c r="D307" s="355">
        <v>3.37262</v>
      </c>
      <c r="E307" s="382">
        <v>3.37262</v>
      </c>
      <c r="F307" s="382">
        <v>3.37262</v>
      </c>
      <c r="G307" s="383"/>
      <c r="H307" s="355">
        <v>3.323115</v>
      </c>
      <c r="I307" s="382">
        <v>3.323115</v>
      </c>
      <c r="J307" s="382">
        <v>3.323115</v>
      </c>
      <c r="K307" s="383"/>
      <c r="L307" s="355">
        <v>2.5543659999999999</v>
      </c>
      <c r="M307" s="382">
        <v>2.5543659999999999</v>
      </c>
      <c r="N307" s="382">
        <v>2.5529760000000001</v>
      </c>
      <c r="O307" s="383"/>
      <c r="P307" s="355">
        <v>3.040095</v>
      </c>
      <c r="Q307" s="382">
        <v>3.0022129999999998</v>
      </c>
      <c r="R307" s="382">
        <v>2.995539</v>
      </c>
      <c r="S307" s="383"/>
    </row>
    <row r="308" spans="2:19" ht="15.75" customHeight="1">
      <c r="B308" s="813"/>
      <c r="C308" s="354" t="s">
        <v>487</v>
      </c>
      <c r="D308" s="355">
        <v>0</v>
      </c>
      <c r="E308" s="382">
        <v>0</v>
      </c>
      <c r="F308" s="382">
        <v>0</v>
      </c>
      <c r="G308" s="383"/>
      <c r="H308" s="355">
        <v>0</v>
      </c>
      <c r="I308" s="382">
        <v>0</v>
      </c>
      <c r="J308" s="382">
        <v>0</v>
      </c>
      <c r="K308" s="383"/>
      <c r="L308" s="355">
        <v>0</v>
      </c>
      <c r="M308" s="382">
        <v>0</v>
      </c>
      <c r="N308" s="382">
        <v>0</v>
      </c>
      <c r="O308" s="383"/>
      <c r="P308" s="355">
        <v>0</v>
      </c>
      <c r="Q308" s="382">
        <v>0</v>
      </c>
      <c r="R308" s="382">
        <v>0</v>
      </c>
      <c r="S308" s="383"/>
    </row>
    <row r="309" spans="2:19" ht="15.75" hidden="1" customHeight="1">
      <c r="B309" s="813"/>
      <c r="C309" s="359"/>
      <c r="D309" s="360"/>
      <c r="E309" s="385"/>
      <c r="F309" s="385"/>
      <c r="G309" s="386"/>
      <c r="H309" s="360"/>
      <c r="I309" s="385"/>
      <c r="J309" s="385"/>
      <c r="K309" s="386"/>
      <c r="L309" s="360"/>
      <c r="M309" s="385"/>
      <c r="N309" s="385"/>
      <c r="O309" s="386"/>
      <c r="P309" s="360"/>
      <c r="Q309" s="385"/>
      <c r="R309" s="385"/>
      <c r="S309" s="386"/>
    </row>
    <row r="310" spans="2:19" ht="15.75" customHeight="1" thickBot="1">
      <c r="B310" s="813"/>
      <c r="C310" s="362" t="s">
        <v>488</v>
      </c>
      <c r="D310" s="355">
        <v>0</v>
      </c>
      <c r="E310" s="382">
        <v>0</v>
      </c>
      <c r="F310" s="382">
        <v>0</v>
      </c>
      <c r="G310" s="383"/>
      <c r="H310" s="355">
        <v>0</v>
      </c>
      <c r="I310" s="382">
        <v>0</v>
      </c>
      <c r="J310" s="382">
        <v>0</v>
      </c>
      <c r="K310" s="383"/>
      <c r="L310" s="355">
        <v>0</v>
      </c>
      <c r="M310" s="382">
        <v>0</v>
      </c>
      <c r="N310" s="382">
        <v>0</v>
      </c>
      <c r="O310" s="383"/>
      <c r="P310" s="355">
        <v>0</v>
      </c>
      <c r="Q310" s="382">
        <v>0</v>
      </c>
      <c r="R310" s="382">
        <v>0</v>
      </c>
      <c r="S310" s="383"/>
    </row>
    <row r="311" spans="2:19" ht="17.25" customHeight="1" thickBot="1">
      <c r="B311" s="814"/>
      <c r="C311" s="387" t="s">
        <v>496</v>
      </c>
      <c r="D311" s="388"/>
      <c r="E311" s="389"/>
      <c r="F311" s="389"/>
      <c r="G311" s="390">
        <v>0.87331700000000001</v>
      </c>
      <c r="H311" s="388"/>
      <c r="I311" s="389"/>
      <c r="J311" s="389"/>
      <c r="K311" s="390">
        <v>0.21634700000000001</v>
      </c>
      <c r="L311" s="388"/>
      <c r="M311" s="389"/>
      <c r="N311" s="389"/>
      <c r="O311" s="390">
        <v>0.71629100000000001</v>
      </c>
      <c r="P311" s="388"/>
      <c r="Q311" s="389"/>
      <c r="R311" s="389"/>
      <c r="S311" s="390">
        <v>0.47774100000000003</v>
      </c>
    </row>
    <row r="312" spans="2:19" ht="18" customHeight="1">
      <c r="B312" s="370"/>
      <c r="D312" s="370" t="s">
        <v>490</v>
      </c>
    </row>
    <row r="313" spans="2:19" ht="18" customHeight="1">
      <c r="B313" s="370"/>
      <c r="D313" s="370" t="s">
        <v>497</v>
      </c>
    </row>
    <row r="314" spans="2:19" ht="18" customHeight="1">
      <c r="D314" s="815"/>
      <c r="E314" s="815"/>
      <c r="F314" s="815"/>
      <c r="G314" s="815"/>
      <c r="H314" s="815"/>
      <c r="I314" s="815"/>
      <c r="J314" s="815"/>
      <c r="K314" s="815"/>
      <c r="L314" s="815"/>
      <c r="M314" s="815"/>
      <c r="N314" s="815"/>
      <c r="O314" s="815"/>
      <c r="P314" s="815"/>
      <c r="Q314" s="815"/>
      <c r="R314" s="815"/>
      <c r="S314" s="815"/>
    </row>
    <row r="315" spans="2:19" ht="13.8">
      <c r="D315" s="815"/>
      <c r="E315" s="815"/>
      <c r="F315" s="815"/>
      <c r="G315" s="815"/>
      <c r="H315" s="815"/>
      <c r="I315" s="815"/>
      <c r="J315" s="815"/>
      <c r="K315" s="815"/>
      <c r="L315" s="815"/>
      <c r="M315" s="815"/>
      <c r="N315" s="815"/>
      <c r="O315" s="815"/>
      <c r="P315" s="815"/>
      <c r="Q315" s="815"/>
      <c r="R315" s="815"/>
      <c r="S315" s="815"/>
    </row>
    <row r="316" spans="2:19" ht="13.8">
      <c r="D316" s="815"/>
      <c r="E316" s="815"/>
      <c r="F316" s="815"/>
      <c r="G316" s="815"/>
      <c r="H316" s="815"/>
      <c r="I316" s="815"/>
      <c r="J316" s="815"/>
      <c r="K316" s="815"/>
      <c r="L316" s="815"/>
      <c r="M316" s="815"/>
      <c r="N316" s="815"/>
      <c r="O316" s="815"/>
      <c r="P316" s="815"/>
      <c r="Q316" s="815"/>
      <c r="R316" s="815"/>
      <c r="S316" s="815"/>
    </row>
    <row r="317" spans="2:19" ht="13.8"/>
    <row r="318" spans="2:19" ht="13.8"/>
    <row r="319" spans="2:19" ht="13.8"/>
    <row r="320" spans="2:19" ht="13.8"/>
    <row r="321" ht="13.8"/>
    <row r="322" ht="13.8"/>
    <row r="323" ht="13.8"/>
    <row r="324" ht="13.8"/>
    <row r="325" ht="13.8"/>
    <row r="326" ht="13.8"/>
    <row r="327" ht="13.8"/>
    <row r="328" ht="13.8"/>
    <row r="329" ht="13.8"/>
    <row r="330" ht="13.8"/>
    <row r="331" ht="13.8"/>
    <row r="332" ht="13.8"/>
    <row r="333" ht="13.8"/>
    <row r="334" ht="13.8"/>
    <row r="335" ht="13.8"/>
    <row r="336" ht="13.8"/>
    <row r="337" ht="13.8"/>
    <row r="338" ht="13.8"/>
    <row r="339" ht="13.8"/>
    <row r="340" ht="13.8"/>
    <row r="341" ht="13.8"/>
    <row r="342" ht="13.8"/>
    <row r="343" ht="13.8"/>
    <row r="344" ht="13.8"/>
    <row r="345" ht="13.8"/>
    <row r="346" ht="13.8"/>
    <row r="347" ht="13.8"/>
    <row r="348" ht="13.8"/>
    <row r="349" ht="13.8"/>
    <row r="350" ht="13.8"/>
    <row r="351" ht="13.8"/>
    <row r="352" ht="13.8"/>
    <row r="353" ht="13.8"/>
    <row r="354" ht="13.8"/>
    <row r="355" ht="13.8"/>
    <row r="356" ht="13.8"/>
    <row r="357" ht="13.8"/>
    <row r="358" ht="13.8"/>
    <row r="359" ht="13.8"/>
    <row r="360" ht="13.8"/>
    <row r="361" ht="13.8"/>
    <row r="362" ht="13.8"/>
    <row r="363" ht="13.8"/>
    <row r="364" ht="13.8"/>
    <row r="365" ht="13.8"/>
    <row r="366" ht="13.8"/>
    <row r="367" ht="13.8"/>
  </sheetData>
  <sheetProtection algorithmName="SHA-512" hashValue="Zni/2zk/96vBdALkInQogXXPsqAOf+VQD8YwTfw+aGa9lQm1F8fxhcaystmwTsnA7YE7DtPr8+uWuD32CHpbAw==" saltValue="OQM/Ke5qoQMtm+4NtMMXfQ==" spinCount="100000" sheet="1" objects="1" scenarios="1" formatCells="0" formatColumns="0" formatRows="0"/>
  <dataConsolidate/>
  <mergeCells count="239">
    <mergeCell ref="H8:H9"/>
    <mergeCell ref="I8:I9"/>
    <mergeCell ref="D6:K6"/>
    <mergeCell ref="L6:S6"/>
    <mergeCell ref="D7:G7"/>
    <mergeCell ref="H7:K7"/>
    <mergeCell ref="L7:O7"/>
    <mergeCell ref="P7:S7"/>
    <mergeCell ref="D37:G37"/>
    <mergeCell ref="H37:K37"/>
    <mergeCell ref="L37:O37"/>
    <mergeCell ref="P37:S37"/>
    <mergeCell ref="B39:B59"/>
    <mergeCell ref="D63:K63"/>
    <mergeCell ref="L63:S63"/>
    <mergeCell ref="P8:P9"/>
    <mergeCell ref="Q8:Q9"/>
    <mergeCell ref="R8:R9"/>
    <mergeCell ref="S8:S9"/>
    <mergeCell ref="B10:B30"/>
    <mergeCell ref="D36:K36"/>
    <mergeCell ref="L36:S36"/>
    <mergeCell ref="J8:J9"/>
    <mergeCell ref="K8:K9"/>
    <mergeCell ref="L8:L9"/>
    <mergeCell ref="M8:M9"/>
    <mergeCell ref="N8:N9"/>
    <mergeCell ref="O8:O9"/>
    <mergeCell ref="D8:D9"/>
    <mergeCell ref="E8:E9"/>
    <mergeCell ref="F8:F9"/>
    <mergeCell ref="G8:G9"/>
    <mergeCell ref="D64:G64"/>
    <mergeCell ref="H64:K64"/>
    <mergeCell ref="L64:O64"/>
    <mergeCell ref="P64:S64"/>
    <mergeCell ref="D65:D66"/>
    <mergeCell ref="E65:E66"/>
    <mergeCell ref="F65:F66"/>
    <mergeCell ref="G65:G66"/>
    <mergeCell ref="H65:H66"/>
    <mergeCell ref="I65:I66"/>
    <mergeCell ref="P65:P66"/>
    <mergeCell ref="Q65:Q66"/>
    <mergeCell ref="R65:R66"/>
    <mergeCell ref="S65:S66"/>
    <mergeCell ref="B67:B87"/>
    <mergeCell ref="D91:K91"/>
    <mergeCell ref="L91:S91"/>
    <mergeCell ref="J65:J66"/>
    <mergeCell ref="K65:K66"/>
    <mergeCell ref="L65:L66"/>
    <mergeCell ref="M65:M66"/>
    <mergeCell ref="N65:N66"/>
    <mergeCell ref="O65:O66"/>
    <mergeCell ref="D92:G92"/>
    <mergeCell ref="H92:K92"/>
    <mergeCell ref="L92:O92"/>
    <mergeCell ref="P92:S92"/>
    <mergeCell ref="D93:D94"/>
    <mergeCell ref="E93:E94"/>
    <mergeCell ref="F93:F94"/>
    <mergeCell ref="G93:G94"/>
    <mergeCell ref="H93:H94"/>
    <mergeCell ref="I93:I94"/>
    <mergeCell ref="P93:P94"/>
    <mergeCell ref="Q93:Q94"/>
    <mergeCell ref="R93:R94"/>
    <mergeCell ref="S93:S94"/>
    <mergeCell ref="B95:B115"/>
    <mergeCell ref="D119:K119"/>
    <mergeCell ref="L119:S119"/>
    <mergeCell ref="J93:J94"/>
    <mergeCell ref="K93:K94"/>
    <mergeCell ref="L93:L94"/>
    <mergeCell ref="M93:M94"/>
    <mergeCell ref="N93:N94"/>
    <mergeCell ref="O93:O94"/>
    <mergeCell ref="D120:G120"/>
    <mergeCell ref="H120:K120"/>
    <mergeCell ref="L120:O120"/>
    <mergeCell ref="P120:S120"/>
    <mergeCell ref="D121:D122"/>
    <mergeCell ref="E121:E122"/>
    <mergeCell ref="F121:F122"/>
    <mergeCell ref="G121:G122"/>
    <mergeCell ref="H121:H122"/>
    <mergeCell ref="I121:I122"/>
    <mergeCell ref="P121:P122"/>
    <mergeCell ref="Q121:Q122"/>
    <mergeCell ref="R121:R122"/>
    <mergeCell ref="S121:S122"/>
    <mergeCell ref="B123:B143"/>
    <mergeCell ref="D147:K147"/>
    <mergeCell ref="L147:S147"/>
    <mergeCell ref="J121:J122"/>
    <mergeCell ref="K121:K122"/>
    <mergeCell ref="L121:L122"/>
    <mergeCell ref="M121:M122"/>
    <mergeCell ref="N121:N122"/>
    <mergeCell ref="O121:O122"/>
    <mergeCell ref="D148:G148"/>
    <mergeCell ref="H148:K148"/>
    <mergeCell ref="L148:O148"/>
    <mergeCell ref="P148:S148"/>
    <mergeCell ref="D149:D150"/>
    <mergeCell ref="E149:E150"/>
    <mergeCell ref="F149:F150"/>
    <mergeCell ref="G149:G150"/>
    <mergeCell ref="H149:H150"/>
    <mergeCell ref="I149:I150"/>
    <mergeCell ref="P149:P150"/>
    <mergeCell ref="Q149:Q150"/>
    <mergeCell ref="R149:R150"/>
    <mergeCell ref="S149:S150"/>
    <mergeCell ref="B151:B171"/>
    <mergeCell ref="D175:K175"/>
    <mergeCell ref="L175:S175"/>
    <mergeCell ref="J149:J150"/>
    <mergeCell ref="K149:K150"/>
    <mergeCell ref="L149:L150"/>
    <mergeCell ref="M149:M150"/>
    <mergeCell ref="N149:N150"/>
    <mergeCell ref="O149:O150"/>
    <mergeCell ref="D176:G176"/>
    <mergeCell ref="H176:K176"/>
    <mergeCell ref="L176:O176"/>
    <mergeCell ref="P176:S176"/>
    <mergeCell ref="D177:D178"/>
    <mergeCell ref="E177:E178"/>
    <mergeCell ref="F177:F178"/>
    <mergeCell ref="G177:G178"/>
    <mergeCell ref="H177:H178"/>
    <mergeCell ref="I177:I178"/>
    <mergeCell ref="P177:P178"/>
    <mergeCell ref="Q177:Q178"/>
    <mergeCell ref="R177:R178"/>
    <mergeCell ref="S177:S178"/>
    <mergeCell ref="B179:B199"/>
    <mergeCell ref="D203:K203"/>
    <mergeCell ref="L203:S203"/>
    <mergeCell ref="J177:J178"/>
    <mergeCell ref="K177:K178"/>
    <mergeCell ref="L177:L178"/>
    <mergeCell ref="M177:M178"/>
    <mergeCell ref="N177:N178"/>
    <mergeCell ref="O177:O178"/>
    <mergeCell ref="D204:G204"/>
    <mergeCell ref="H204:K204"/>
    <mergeCell ref="L204:O204"/>
    <mergeCell ref="P204:S204"/>
    <mergeCell ref="D205:D206"/>
    <mergeCell ref="E205:E206"/>
    <mergeCell ref="F205:F206"/>
    <mergeCell ref="G205:G206"/>
    <mergeCell ref="H205:H206"/>
    <mergeCell ref="I205:I206"/>
    <mergeCell ref="P205:P206"/>
    <mergeCell ref="Q205:Q206"/>
    <mergeCell ref="R205:R206"/>
    <mergeCell ref="S205:S206"/>
    <mergeCell ref="B207:B227"/>
    <mergeCell ref="D231:K231"/>
    <mergeCell ref="L231:S231"/>
    <mergeCell ref="J205:J206"/>
    <mergeCell ref="K205:K206"/>
    <mergeCell ref="L205:L206"/>
    <mergeCell ref="M205:M206"/>
    <mergeCell ref="N205:N206"/>
    <mergeCell ref="O205:O206"/>
    <mergeCell ref="D232:G232"/>
    <mergeCell ref="H232:K232"/>
    <mergeCell ref="L232:O232"/>
    <mergeCell ref="P232:S232"/>
    <mergeCell ref="D233:D234"/>
    <mergeCell ref="E233:E234"/>
    <mergeCell ref="F233:F234"/>
    <mergeCell ref="G233:G234"/>
    <mergeCell ref="H233:H234"/>
    <mergeCell ref="I233:I234"/>
    <mergeCell ref="P233:P234"/>
    <mergeCell ref="Q233:Q234"/>
    <mergeCell ref="R233:R234"/>
    <mergeCell ref="S233:S234"/>
    <mergeCell ref="B235:B255"/>
    <mergeCell ref="D259:K259"/>
    <mergeCell ref="L259:S259"/>
    <mergeCell ref="J233:J234"/>
    <mergeCell ref="K233:K234"/>
    <mergeCell ref="L233:L234"/>
    <mergeCell ref="M233:M234"/>
    <mergeCell ref="N233:N234"/>
    <mergeCell ref="O233:O234"/>
    <mergeCell ref="D260:G260"/>
    <mergeCell ref="H260:K260"/>
    <mergeCell ref="L260:O260"/>
    <mergeCell ref="P260:S260"/>
    <mergeCell ref="D261:D262"/>
    <mergeCell ref="E261:E262"/>
    <mergeCell ref="F261:F262"/>
    <mergeCell ref="G261:G262"/>
    <mergeCell ref="H261:H262"/>
    <mergeCell ref="I261:I262"/>
    <mergeCell ref="P261:P262"/>
    <mergeCell ref="Q261:Q262"/>
    <mergeCell ref="R261:R262"/>
    <mergeCell ref="S261:S262"/>
    <mergeCell ref="B263:B283"/>
    <mergeCell ref="D287:K287"/>
    <mergeCell ref="L287:S287"/>
    <mergeCell ref="J261:J262"/>
    <mergeCell ref="K261:K262"/>
    <mergeCell ref="L261:L262"/>
    <mergeCell ref="M261:M262"/>
    <mergeCell ref="N261:N262"/>
    <mergeCell ref="O261:O262"/>
    <mergeCell ref="D288:G288"/>
    <mergeCell ref="H288:K288"/>
    <mergeCell ref="L288:O288"/>
    <mergeCell ref="P288:S288"/>
    <mergeCell ref="D289:D290"/>
    <mergeCell ref="E289:E290"/>
    <mergeCell ref="F289:F290"/>
    <mergeCell ref="G289:G290"/>
    <mergeCell ref="H289:H290"/>
    <mergeCell ref="I289:I290"/>
    <mergeCell ref="P289:P290"/>
    <mergeCell ref="Q289:Q290"/>
    <mergeCell ref="R289:R290"/>
    <mergeCell ref="S289:S290"/>
    <mergeCell ref="B291:B311"/>
    <mergeCell ref="D314:K316"/>
    <mergeCell ref="L314:S316"/>
    <mergeCell ref="J289:J290"/>
    <mergeCell ref="K289:K290"/>
    <mergeCell ref="L289:L290"/>
    <mergeCell ref="M289:M290"/>
    <mergeCell ref="N289:N290"/>
    <mergeCell ref="O289:O290"/>
  </mergeCells>
  <pageMargins left="0.70866141732283472" right="0.70866141732283472" top="0.74803149606299213" bottom="0.74803149606299213" header="0.31496062992125984" footer="0.31496062992125984"/>
  <pageSetup paperSize="9" scale="22" fitToHeight="3" orientation="portrait" r:id="rId1"/>
  <headerFooter>
    <oddHeader>&amp;L&amp;"Calibri"&amp;12&amp;K000000 EBA Regular Use&amp;1#_x000D_</oddHeader>
  </headerFooter>
  <rowBreaks count="1" manualBreakCount="1">
    <brk id="146" max="18" man="1"/>
  </rowBreaks>
  <colBreaks count="1" manualBreakCount="1">
    <brk id="11" max="31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F5E4B-79A5-4DD4-BD9C-C69C1F555E90}">
  <dimension ref="B1:AA273"/>
  <sheetViews>
    <sheetView showGridLines="0" zoomScale="95" zoomScaleNormal="95" zoomScaleSheetLayoutView="40" workbookViewId="0">
      <selection activeCell="P268" sqref="P268:AA269"/>
    </sheetView>
  </sheetViews>
  <sheetFormatPr defaultColWidth="9.21875" defaultRowHeight="0" customHeight="1" zeroHeight="1"/>
  <cols>
    <col min="1" max="1" width="2.5546875" style="341" customWidth="1"/>
    <col min="2" max="2" width="46.44140625" style="338" customWidth="1"/>
    <col min="3" max="3" width="79.44140625" style="341" customWidth="1"/>
    <col min="4" max="6" width="14.5546875" style="341" customWidth="1"/>
    <col min="7" max="7" width="21.21875" style="341" customWidth="1"/>
    <col min="8" max="12" width="14.5546875" style="341" customWidth="1"/>
    <col min="13" max="13" width="21.21875" style="341" customWidth="1"/>
    <col min="14" max="18" width="14.5546875" style="341" customWidth="1"/>
    <col min="19" max="19" width="21.21875" style="341" customWidth="1"/>
    <col min="20" max="24" width="14.5546875" style="341" customWidth="1"/>
    <col min="25" max="25" width="21.21875" style="341" customWidth="1"/>
    <col min="26" max="27" width="14.5546875" style="341" customWidth="1"/>
    <col min="28" max="16384" width="9.21875" style="341"/>
  </cols>
  <sheetData>
    <row r="1" spans="2:27" s="336" customFormat="1" ht="22.2">
      <c r="B1" s="335"/>
      <c r="C1" s="337"/>
      <c r="D1" s="337">
        <v>202209</v>
      </c>
      <c r="E1" s="337">
        <v>202209</v>
      </c>
      <c r="F1" s="337">
        <v>202209</v>
      </c>
      <c r="G1" s="337">
        <v>202209</v>
      </c>
      <c r="H1" s="337">
        <v>202209</v>
      </c>
      <c r="I1" s="337">
        <v>202209</v>
      </c>
      <c r="J1" s="337">
        <v>202212</v>
      </c>
      <c r="K1" s="337">
        <v>202212</v>
      </c>
      <c r="L1" s="337">
        <v>202212</v>
      </c>
      <c r="M1" s="337">
        <v>202212</v>
      </c>
      <c r="N1" s="337">
        <v>202212</v>
      </c>
      <c r="O1" s="337">
        <v>202212</v>
      </c>
      <c r="P1" s="337">
        <v>202303</v>
      </c>
      <c r="Q1" s="337">
        <v>202303</v>
      </c>
      <c r="R1" s="337">
        <v>202303</v>
      </c>
      <c r="S1" s="337">
        <v>202303</v>
      </c>
      <c r="T1" s="337">
        <v>202303</v>
      </c>
      <c r="U1" s="337">
        <v>202303</v>
      </c>
      <c r="V1" s="337">
        <v>202306</v>
      </c>
      <c r="W1" s="337">
        <v>202306</v>
      </c>
      <c r="X1" s="337">
        <v>202306</v>
      </c>
      <c r="Y1" s="337">
        <v>202306</v>
      </c>
      <c r="Z1" s="337">
        <v>202306</v>
      </c>
      <c r="AA1" s="337">
        <v>202306</v>
      </c>
    </row>
    <row r="2" spans="2:27" ht="49.5" customHeight="1">
      <c r="C2" s="339" t="s">
        <v>1</v>
      </c>
      <c r="E2" s="340"/>
      <c r="F2" s="340"/>
      <c r="G2" s="340"/>
      <c r="H2" s="340"/>
      <c r="I2" s="340"/>
      <c r="J2" s="340"/>
      <c r="K2" s="340"/>
      <c r="L2" s="340"/>
      <c r="M2" s="340"/>
      <c r="N2" s="340"/>
      <c r="O2" s="340"/>
    </row>
    <row r="3" spans="2:27" ht="25.5" customHeight="1">
      <c r="C3" s="342" t="s">
        <v>499</v>
      </c>
      <c r="E3" s="343"/>
      <c r="F3" s="343"/>
      <c r="G3" s="343"/>
      <c r="H3" s="343"/>
      <c r="I3" s="343"/>
      <c r="J3" s="343"/>
      <c r="K3" s="343"/>
      <c r="L3" s="343"/>
      <c r="M3" s="343"/>
      <c r="N3" s="343"/>
      <c r="O3" s="343"/>
    </row>
    <row r="4" spans="2:27" ht="58.5" customHeight="1">
      <c r="C4" s="344" t="str">
        <f>Cover!C5</f>
        <v>Intesa Sanpaolo S.p.A.</v>
      </c>
      <c r="E4" s="345"/>
      <c r="F4" s="345"/>
      <c r="G4" s="345"/>
      <c r="H4" s="345"/>
      <c r="I4" s="345"/>
      <c r="J4" s="345"/>
      <c r="K4" s="345"/>
      <c r="L4" s="345"/>
      <c r="M4" s="345"/>
      <c r="N4" s="345"/>
      <c r="O4" s="345"/>
    </row>
    <row r="5" spans="2:27" ht="9.75" customHeight="1" thickBot="1">
      <c r="C5" s="342"/>
    </row>
    <row r="6" spans="2:27" ht="32.25" customHeight="1" thickBot="1">
      <c r="D6" s="816" t="s">
        <v>500</v>
      </c>
      <c r="E6" s="817"/>
      <c r="F6" s="817"/>
      <c r="G6" s="817"/>
      <c r="H6" s="817"/>
      <c r="I6" s="817"/>
      <c r="J6" s="817"/>
      <c r="K6" s="817"/>
      <c r="L6" s="817"/>
      <c r="M6" s="817"/>
      <c r="N6" s="817"/>
      <c r="O6" s="817"/>
      <c r="P6" s="817" t="str">
        <f>D6</f>
        <v>IRB Approach</v>
      </c>
      <c r="Q6" s="817"/>
      <c r="R6" s="817"/>
      <c r="S6" s="817"/>
      <c r="T6" s="817"/>
      <c r="U6" s="817"/>
      <c r="V6" s="817"/>
      <c r="W6" s="817"/>
      <c r="X6" s="817"/>
      <c r="Y6" s="817"/>
      <c r="Z6" s="817"/>
      <c r="AA6" s="817"/>
    </row>
    <row r="7" spans="2:27" ht="32.25" customHeight="1" thickBot="1">
      <c r="C7" s="343"/>
      <c r="D7" s="816" t="s">
        <v>12</v>
      </c>
      <c r="E7" s="817"/>
      <c r="F7" s="817"/>
      <c r="G7" s="817"/>
      <c r="H7" s="817"/>
      <c r="I7" s="818"/>
      <c r="J7" s="816" t="s">
        <v>13</v>
      </c>
      <c r="K7" s="817"/>
      <c r="L7" s="817"/>
      <c r="M7" s="817"/>
      <c r="N7" s="817"/>
      <c r="O7" s="818"/>
      <c r="P7" s="816" t="s">
        <v>14</v>
      </c>
      <c r="Q7" s="817"/>
      <c r="R7" s="817"/>
      <c r="S7" s="817"/>
      <c r="T7" s="817"/>
      <c r="U7" s="818"/>
      <c r="V7" s="816" t="s">
        <v>15</v>
      </c>
      <c r="W7" s="817"/>
      <c r="X7" s="817"/>
      <c r="Y7" s="817"/>
      <c r="Z7" s="817"/>
      <c r="AA7" s="818"/>
    </row>
    <row r="8" spans="2:27" ht="51" customHeight="1">
      <c r="B8" s="348"/>
      <c r="C8" s="343"/>
      <c r="D8" s="804" t="s">
        <v>466</v>
      </c>
      <c r="E8" s="827"/>
      <c r="F8" s="828" t="s">
        <v>467</v>
      </c>
      <c r="G8" s="830" t="s">
        <v>468</v>
      </c>
      <c r="H8" s="831"/>
      <c r="I8" s="832" t="s">
        <v>470</v>
      </c>
      <c r="J8" s="804" t="s">
        <v>466</v>
      </c>
      <c r="K8" s="827"/>
      <c r="L8" s="828" t="s">
        <v>467</v>
      </c>
      <c r="M8" s="830" t="s">
        <v>468</v>
      </c>
      <c r="N8" s="831"/>
      <c r="O8" s="832" t="s">
        <v>470</v>
      </c>
      <c r="P8" s="804" t="s">
        <v>466</v>
      </c>
      <c r="Q8" s="827"/>
      <c r="R8" s="828" t="s">
        <v>467</v>
      </c>
      <c r="S8" s="830" t="s">
        <v>468</v>
      </c>
      <c r="T8" s="831"/>
      <c r="U8" s="832" t="s">
        <v>470</v>
      </c>
      <c r="V8" s="804" t="s">
        <v>466</v>
      </c>
      <c r="W8" s="827"/>
      <c r="X8" s="828" t="s">
        <v>467</v>
      </c>
      <c r="Y8" s="830" t="s">
        <v>468</v>
      </c>
      <c r="Z8" s="831"/>
      <c r="AA8" s="832" t="s">
        <v>470</v>
      </c>
    </row>
    <row r="9" spans="2:27" ht="33" customHeight="1" thickBot="1">
      <c r="B9" s="393"/>
      <c r="C9" s="349" t="s">
        <v>11</v>
      </c>
      <c r="D9" s="394"/>
      <c r="E9" s="395" t="s">
        <v>501</v>
      </c>
      <c r="F9" s="829"/>
      <c r="G9" s="394"/>
      <c r="H9" s="395" t="s">
        <v>501</v>
      </c>
      <c r="I9" s="833"/>
      <c r="J9" s="394"/>
      <c r="K9" s="395" t="s">
        <v>501</v>
      </c>
      <c r="L9" s="829"/>
      <c r="M9" s="394"/>
      <c r="N9" s="395" t="s">
        <v>501</v>
      </c>
      <c r="O9" s="833"/>
      <c r="P9" s="394"/>
      <c r="Q9" s="395" t="s">
        <v>501</v>
      </c>
      <c r="R9" s="829"/>
      <c r="S9" s="394"/>
      <c r="T9" s="395" t="s">
        <v>501</v>
      </c>
      <c r="U9" s="833"/>
      <c r="V9" s="394"/>
      <c r="W9" s="395" t="s">
        <v>501</v>
      </c>
      <c r="X9" s="829"/>
      <c r="Y9" s="394"/>
      <c r="Z9" s="395" t="s">
        <v>501</v>
      </c>
      <c r="AA9" s="833"/>
    </row>
    <row r="10" spans="2:27" ht="15.75" customHeight="1">
      <c r="B10" s="812" t="s">
        <v>471</v>
      </c>
      <c r="C10" s="396" t="s">
        <v>502</v>
      </c>
      <c r="D10" s="397">
        <v>0</v>
      </c>
      <c r="E10" s="398">
        <v>0</v>
      </c>
      <c r="F10" s="399">
        <v>0</v>
      </c>
      <c r="G10" s="400">
        <v>0</v>
      </c>
      <c r="H10" s="401">
        <v>0</v>
      </c>
      <c r="I10" s="402">
        <v>0</v>
      </c>
      <c r="J10" s="397">
        <v>0</v>
      </c>
      <c r="K10" s="398">
        <v>0</v>
      </c>
      <c r="L10" s="399">
        <v>0</v>
      </c>
      <c r="M10" s="400">
        <v>0</v>
      </c>
      <c r="N10" s="401">
        <v>0</v>
      </c>
      <c r="O10" s="402">
        <v>0</v>
      </c>
      <c r="P10" s="397">
        <v>0</v>
      </c>
      <c r="Q10" s="398">
        <v>0</v>
      </c>
      <c r="R10" s="399">
        <v>0</v>
      </c>
      <c r="S10" s="400">
        <v>0</v>
      </c>
      <c r="T10" s="401">
        <v>0</v>
      </c>
      <c r="U10" s="402">
        <v>0</v>
      </c>
      <c r="V10" s="397">
        <v>0</v>
      </c>
      <c r="W10" s="398">
        <v>0</v>
      </c>
      <c r="X10" s="399">
        <v>0</v>
      </c>
      <c r="Y10" s="400">
        <v>0</v>
      </c>
      <c r="Z10" s="401">
        <v>0</v>
      </c>
      <c r="AA10" s="402">
        <v>0</v>
      </c>
    </row>
    <row r="11" spans="2:27" ht="15.75" customHeight="1">
      <c r="B11" s="813"/>
      <c r="C11" s="403" t="s">
        <v>477</v>
      </c>
      <c r="D11" s="397">
        <v>78007.704448000004</v>
      </c>
      <c r="E11" s="398">
        <v>382.03160100000002</v>
      </c>
      <c r="F11" s="399">
        <v>38076.921093999998</v>
      </c>
      <c r="G11" s="399">
        <v>20986.105379000001</v>
      </c>
      <c r="H11" s="398">
        <v>420.65565800000002</v>
      </c>
      <c r="I11" s="402">
        <v>383.47572300000002</v>
      </c>
      <c r="J11" s="397">
        <v>72796.628758999999</v>
      </c>
      <c r="K11" s="398">
        <v>359.94228099999998</v>
      </c>
      <c r="L11" s="399">
        <v>30310.787452000004</v>
      </c>
      <c r="M11" s="399">
        <v>16159.994667999999</v>
      </c>
      <c r="N11" s="398">
        <v>412.63903199999999</v>
      </c>
      <c r="O11" s="402">
        <v>367.52362199999999</v>
      </c>
      <c r="P11" s="397">
        <v>70993.878601999997</v>
      </c>
      <c r="Q11" s="398">
        <v>378.93025</v>
      </c>
      <c r="R11" s="399">
        <v>28996.814095999998</v>
      </c>
      <c r="S11" s="399">
        <v>13416.577373</v>
      </c>
      <c r="T11" s="398">
        <v>423.85891800000002</v>
      </c>
      <c r="U11" s="402">
        <v>336.92755599999998</v>
      </c>
      <c r="V11" s="397">
        <v>72018.242471999998</v>
      </c>
      <c r="W11" s="398">
        <v>409.02614599999998</v>
      </c>
      <c r="X11" s="399">
        <v>28791.911008999999</v>
      </c>
      <c r="Y11" s="399">
        <v>12749.894209999999</v>
      </c>
      <c r="Z11" s="398">
        <v>411.50259</v>
      </c>
      <c r="AA11" s="402">
        <v>323.01370800000001</v>
      </c>
    </row>
    <row r="12" spans="2:27" ht="15.75" customHeight="1">
      <c r="B12" s="813"/>
      <c r="C12" s="404" t="s">
        <v>503</v>
      </c>
      <c r="D12" s="397">
        <v>376971.66179300001</v>
      </c>
      <c r="E12" s="398">
        <v>11489.928485</v>
      </c>
      <c r="F12" s="399">
        <v>204192.39071799998</v>
      </c>
      <c r="G12" s="399">
        <v>102932.26516000001</v>
      </c>
      <c r="H12" s="398">
        <v>2786.6439380000002</v>
      </c>
      <c r="I12" s="402">
        <v>7767.1720060000007</v>
      </c>
      <c r="J12" s="397">
        <v>343543.75427599996</v>
      </c>
      <c r="K12" s="398">
        <v>8676.1403530000007</v>
      </c>
      <c r="L12" s="399">
        <v>173152.31744599997</v>
      </c>
      <c r="M12" s="399">
        <v>88556.242524999994</v>
      </c>
      <c r="N12" s="398">
        <v>2033.099749</v>
      </c>
      <c r="O12" s="402">
        <v>5486.6588530000008</v>
      </c>
      <c r="P12" s="397">
        <v>338253.42980100005</v>
      </c>
      <c r="Q12" s="398">
        <v>8985.7945739999996</v>
      </c>
      <c r="R12" s="399">
        <v>168423.38107499998</v>
      </c>
      <c r="S12" s="399">
        <v>96420.15217999999</v>
      </c>
      <c r="T12" s="398">
        <v>1127.384258</v>
      </c>
      <c r="U12" s="402">
        <v>5475.0870889999997</v>
      </c>
      <c r="V12" s="397">
        <v>345297.97676799999</v>
      </c>
      <c r="W12" s="398">
        <v>8507.9471670000003</v>
      </c>
      <c r="X12" s="399">
        <v>168485.625531</v>
      </c>
      <c r="Y12" s="399">
        <v>96690.649219999992</v>
      </c>
      <c r="Z12" s="398">
        <v>1060.8105149999999</v>
      </c>
      <c r="AA12" s="402">
        <v>5392.16921</v>
      </c>
    </row>
    <row r="13" spans="2:27" ht="15.75" customHeight="1">
      <c r="B13" s="813"/>
      <c r="C13" s="405" t="s">
        <v>504</v>
      </c>
      <c r="D13" s="397">
        <v>17404.990881000002</v>
      </c>
      <c r="E13" s="398">
        <v>1099.094648</v>
      </c>
      <c r="F13" s="399">
        <v>14211.810004000001</v>
      </c>
      <c r="G13" s="399">
        <v>8389.6513360000008</v>
      </c>
      <c r="H13" s="398">
        <v>292.00219800000002</v>
      </c>
      <c r="I13" s="402">
        <v>736.02473799999996</v>
      </c>
      <c r="J13" s="397">
        <v>16453.792230999999</v>
      </c>
      <c r="K13" s="398">
        <v>610.06675500000006</v>
      </c>
      <c r="L13" s="399">
        <v>13232.31106</v>
      </c>
      <c r="M13" s="399">
        <v>7864.7986670000009</v>
      </c>
      <c r="N13" s="398">
        <v>166.54553200000001</v>
      </c>
      <c r="O13" s="402">
        <v>601.62335700000006</v>
      </c>
      <c r="P13" s="397">
        <v>16181.524509000001</v>
      </c>
      <c r="Q13" s="398">
        <v>651.23215500000003</v>
      </c>
      <c r="R13" s="399">
        <v>12976.378478000002</v>
      </c>
      <c r="S13" s="399">
        <v>7396.0322649999989</v>
      </c>
      <c r="T13" s="398">
        <v>87.476280000000003</v>
      </c>
      <c r="U13" s="402">
        <v>637.68517299999996</v>
      </c>
      <c r="V13" s="397">
        <v>18683.534006999998</v>
      </c>
      <c r="W13" s="398">
        <v>754.48313700000006</v>
      </c>
      <c r="X13" s="399">
        <v>14627.81184</v>
      </c>
      <c r="Y13" s="399">
        <v>7821.9568319999998</v>
      </c>
      <c r="Z13" s="398">
        <v>114.443883</v>
      </c>
      <c r="AA13" s="402">
        <v>801.89024500000005</v>
      </c>
    </row>
    <row r="14" spans="2:27" ht="15.75" customHeight="1">
      <c r="B14" s="813"/>
      <c r="C14" s="405" t="s">
        <v>505</v>
      </c>
      <c r="D14" s="397">
        <v>87031.206655999995</v>
      </c>
      <c r="E14" s="398">
        <v>5825.0959979999998</v>
      </c>
      <c r="F14" s="399">
        <v>44530.898214000001</v>
      </c>
      <c r="G14" s="399">
        <v>25703.581263</v>
      </c>
      <c r="H14" s="398">
        <v>1440.8249479999999</v>
      </c>
      <c r="I14" s="402">
        <v>3817.9414150000002</v>
      </c>
      <c r="J14" s="397">
        <v>79186.953502000004</v>
      </c>
      <c r="K14" s="398">
        <v>3966.7676120000001</v>
      </c>
      <c r="L14" s="399">
        <v>37607.234069999999</v>
      </c>
      <c r="M14" s="399">
        <v>21841.372954999999</v>
      </c>
      <c r="N14" s="398">
        <v>994.26755200000002</v>
      </c>
      <c r="O14" s="402">
        <v>2430.1959440000001</v>
      </c>
      <c r="P14" s="397">
        <v>70987.009168000004</v>
      </c>
      <c r="Q14" s="398">
        <v>4056.1427189999999</v>
      </c>
      <c r="R14" s="399">
        <v>30358.000695999999</v>
      </c>
      <c r="S14" s="399">
        <v>16149.850735</v>
      </c>
      <c r="T14" s="398">
        <v>593.77517899999998</v>
      </c>
      <c r="U14" s="402">
        <v>2333.826728</v>
      </c>
      <c r="V14" s="397">
        <v>70792.310440000001</v>
      </c>
      <c r="W14" s="398">
        <v>4065.6852950000002</v>
      </c>
      <c r="X14" s="399">
        <v>30515.990487999999</v>
      </c>
      <c r="Y14" s="399">
        <v>16328.268389000001</v>
      </c>
      <c r="Z14" s="398">
        <v>563.64505599999995</v>
      </c>
      <c r="AA14" s="402">
        <v>2444.2922229999999</v>
      </c>
    </row>
    <row r="15" spans="2:27" ht="15.75" customHeight="1">
      <c r="B15" s="813"/>
      <c r="C15" s="404" t="s">
        <v>480</v>
      </c>
      <c r="D15" s="406">
        <f>+D16+D19+D20</f>
        <v>180662.35083700001</v>
      </c>
      <c r="E15" s="398">
        <v>4461.0817180000004</v>
      </c>
      <c r="F15" s="407">
        <f>+F16+F19+F20</f>
        <v>157936.78618</v>
      </c>
      <c r="G15" s="407">
        <f>+G16+G19+G20</f>
        <v>31331.858087999997</v>
      </c>
      <c r="H15" s="398">
        <v>1130.3083489999999</v>
      </c>
      <c r="I15" s="408">
        <f>+I16+I19+I20</f>
        <v>2394.729973</v>
      </c>
      <c r="J15" s="406">
        <f>+J16+J19+J20</f>
        <v>180969.85947999998</v>
      </c>
      <c r="K15" s="398">
        <v>4246.224021</v>
      </c>
      <c r="L15" s="407">
        <f>+L16+L19+L20</f>
        <v>158276.54098400002</v>
      </c>
      <c r="M15" s="407">
        <f>+M16+M19+M20</f>
        <v>31944.268093999999</v>
      </c>
      <c r="N15" s="398">
        <v>1331.071005</v>
      </c>
      <c r="O15" s="408">
        <f>+O16+O19+O20</f>
        <v>2612.2199390000001</v>
      </c>
      <c r="P15" s="406">
        <f>+P16+P19+P20</f>
        <v>179234.29893799999</v>
      </c>
      <c r="Q15" s="398">
        <v>3959.2799100000002</v>
      </c>
      <c r="R15" s="407">
        <f>+R16+R19+R20</f>
        <v>161359.72191699999</v>
      </c>
      <c r="S15" s="407">
        <f>+S16+S19+S20</f>
        <v>31743.992230999997</v>
      </c>
      <c r="T15" s="398">
        <v>1158.0583710000001</v>
      </c>
      <c r="U15" s="408">
        <f>+U16+U19+U20</f>
        <v>2709.5932240000002</v>
      </c>
      <c r="V15" s="406">
        <f>+V16+V19+V20</f>
        <v>178105.36875699999</v>
      </c>
      <c r="W15" s="398">
        <v>4139.1844899999996</v>
      </c>
      <c r="X15" s="407">
        <f>+X16+X19+X20</f>
        <v>161845.927433</v>
      </c>
      <c r="Y15" s="407">
        <f>+Y16+Y19+Y20</f>
        <v>30321.253248999994</v>
      </c>
      <c r="Z15" s="398">
        <v>1262.6456519999999</v>
      </c>
      <c r="AA15" s="408">
        <f>+AA16+AA19+AA20</f>
        <v>2871.004171</v>
      </c>
    </row>
    <row r="16" spans="2:27" ht="15.75" customHeight="1">
      <c r="B16" s="813"/>
      <c r="C16" s="409" t="s">
        <v>506</v>
      </c>
      <c r="D16" s="406">
        <f>+D17+D18</f>
        <v>128737.5533</v>
      </c>
      <c r="E16" s="398">
        <v>2120.1962159999998</v>
      </c>
      <c r="F16" s="407">
        <f>+F17+F18</f>
        <v>123623.433676</v>
      </c>
      <c r="G16" s="407">
        <f>+G17+G18</f>
        <v>22227.689759999997</v>
      </c>
      <c r="H16" s="398">
        <v>682.92629699999998</v>
      </c>
      <c r="I16" s="408">
        <f>+I17+I18</f>
        <v>821.73905200000002</v>
      </c>
      <c r="J16" s="406">
        <f>+J17+J18</f>
        <v>128957.909541</v>
      </c>
      <c r="K16" s="398">
        <v>2009.1401289999999</v>
      </c>
      <c r="L16" s="407">
        <f>+L17+L18</f>
        <v>123374.906233</v>
      </c>
      <c r="M16" s="407">
        <f>+M17+M18</f>
        <v>22142.595327999999</v>
      </c>
      <c r="N16" s="398">
        <v>724.48084500000004</v>
      </c>
      <c r="O16" s="408">
        <f>+O17+O18</f>
        <v>1031.736809</v>
      </c>
      <c r="P16" s="406">
        <f>+P17+P18</f>
        <v>128300.003193</v>
      </c>
      <c r="Q16" s="398">
        <v>1515.0087120000001</v>
      </c>
      <c r="R16" s="407">
        <f>+R17+R18</f>
        <v>121399.45175199999</v>
      </c>
      <c r="S16" s="407">
        <f>+S17+S18</f>
        <v>20778.648273999999</v>
      </c>
      <c r="T16" s="398">
        <v>521.73581100000001</v>
      </c>
      <c r="U16" s="408">
        <f>+U17+U18</f>
        <v>826.99971800000003</v>
      </c>
      <c r="V16" s="406">
        <f>+V17+V18</f>
        <v>128124.52831499999</v>
      </c>
      <c r="W16" s="398">
        <v>1525.2877169999999</v>
      </c>
      <c r="X16" s="407">
        <f>+X17+X18</f>
        <v>121004.41013599999</v>
      </c>
      <c r="Y16" s="407">
        <f>+Y17+Y18</f>
        <v>20480.030503999998</v>
      </c>
      <c r="Z16" s="398">
        <v>571.41847900000005</v>
      </c>
      <c r="AA16" s="408">
        <f>+AA17+AA18</f>
        <v>834.10501699999998</v>
      </c>
    </row>
    <row r="17" spans="2:27" ht="15.75" customHeight="1">
      <c r="B17" s="813"/>
      <c r="C17" s="410" t="s">
        <v>507</v>
      </c>
      <c r="D17" s="397">
        <v>5785.9890400000004</v>
      </c>
      <c r="E17" s="398">
        <v>421.32381299999997</v>
      </c>
      <c r="F17" s="399">
        <v>5637.8179060000002</v>
      </c>
      <c r="G17" s="399">
        <v>1484.7518230000001</v>
      </c>
      <c r="H17" s="398">
        <v>132.076267</v>
      </c>
      <c r="I17" s="402">
        <v>171.170523</v>
      </c>
      <c r="J17" s="397">
        <v>5617.0303540000004</v>
      </c>
      <c r="K17" s="398">
        <v>397.23749400000003</v>
      </c>
      <c r="L17" s="399">
        <v>5474.8893769999986</v>
      </c>
      <c r="M17" s="399">
        <v>1434.9099739999999</v>
      </c>
      <c r="N17" s="398">
        <v>125.50593499999999</v>
      </c>
      <c r="O17" s="402">
        <v>187.34040999999999</v>
      </c>
      <c r="P17" s="397">
        <v>5455.4009640000004</v>
      </c>
      <c r="Q17" s="398">
        <v>332.15281900000002</v>
      </c>
      <c r="R17" s="399">
        <v>4765.3640720000003</v>
      </c>
      <c r="S17" s="399">
        <v>1186.1247169999999</v>
      </c>
      <c r="T17" s="398">
        <v>94.483324999999994</v>
      </c>
      <c r="U17" s="402">
        <v>142.00891300000001</v>
      </c>
      <c r="V17" s="397">
        <v>5345.8474670000005</v>
      </c>
      <c r="W17" s="398">
        <v>329.02221200000002</v>
      </c>
      <c r="X17" s="399">
        <v>4669.1657880000002</v>
      </c>
      <c r="Y17" s="399">
        <v>1197.6804179999999</v>
      </c>
      <c r="Z17" s="398">
        <v>103.45199700000001</v>
      </c>
      <c r="AA17" s="402">
        <v>144.06420299999999</v>
      </c>
    </row>
    <row r="18" spans="2:27" ht="15.75" customHeight="1">
      <c r="B18" s="813"/>
      <c r="C18" s="410" t="s">
        <v>508</v>
      </c>
      <c r="D18" s="397">
        <v>122951.56426</v>
      </c>
      <c r="E18" s="398">
        <v>1698.8724030000001</v>
      </c>
      <c r="F18" s="399">
        <v>117985.61577</v>
      </c>
      <c r="G18" s="399">
        <v>20742.937936999999</v>
      </c>
      <c r="H18" s="398">
        <v>550.85002999999995</v>
      </c>
      <c r="I18" s="402">
        <v>650.56852900000001</v>
      </c>
      <c r="J18" s="397">
        <v>123340.879187</v>
      </c>
      <c r="K18" s="398">
        <v>1611.9026349999999</v>
      </c>
      <c r="L18" s="399">
        <v>117900.016856</v>
      </c>
      <c r="M18" s="399">
        <v>20707.685354000001</v>
      </c>
      <c r="N18" s="398">
        <v>598.97491000000002</v>
      </c>
      <c r="O18" s="402">
        <v>844.39639899999997</v>
      </c>
      <c r="P18" s="397">
        <v>122844.602229</v>
      </c>
      <c r="Q18" s="398">
        <v>1182.8558929999999</v>
      </c>
      <c r="R18" s="399">
        <v>116634.08768</v>
      </c>
      <c r="S18" s="399">
        <v>19592.523557</v>
      </c>
      <c r="T18" s="398">
        <v>427.25248599999998</v>
      </c>
      <c r="U18" s="402">
        <v>684.99080500000002</v>
      </c>
      <c r="V18" s="397">
        <v>122778.68084799999</v>
      </c>
      <c r="W18" s="398">
        <v>1196.2655050000001</v>
      </c>
      <c r="X18" s="399">
        <v>116335.24434799999</v>
      </c>
      <c r="Y18" s="399">
        <v>19282.350085999999</v>
      </c>
      <c r="Z18" s="398">
        <v>467.96648199999998</v>
      </c>
      <c r="AA18" s="402">
        <v>690.04081399999995</v>
      </c>
    </row>
    <row r="19" spans="2:27" ht="15.75" customHeight="1">
      <c r="B19" s="813"/>
      <c r="C19" s="409" t="s">
        <v>509</v>
      </c>
      <c r="D19" s="397">
        <v>0</v>
      </c>
      <c r="E19" s="398">
        <v>0</v>
      </c>
      <c r="F19" s="399">
        <v>0</v>
      </c>
      <c r="G19" s="399">
        <v>0</v>
      </c>
      <c r="H19" s="398">
        <v>0</v>
      </c>
      <c r="I19" s="402">
        <v>0</v>
      </c>
      <c r="J19" s="397">
        <v>214.92510799999999</v>
      </c>
      <c r="K19" s="398">
        <v>11.668615000000001</v>
      </c>
      <c r="L19" s="399">
        <v>106.75147800000001</v>
      </c>
      <c r="M19" s="399">
        <v>28.214162000000002</v>
      </c>
      <c r="N19" s="398">
        <v>13.303737</v>
      </c>
      <c r="O19" s="402">
        <v>10.847270999999999</v>
      </c>
      <c r="P19" s="397">
        <v>213.697541</v>
      </c>
      <c r="Q19" s="398">
        <v>10.729820999999999</v>
      </c>
      <c r="R19" s="399">
        <v>96.698034000000007</v>
      </c>
      <c r="S19" s="399">
        <v>24.929279999999999</v>
      </c>
      <c r="T19" s="398">
        <v>12.506872</v>
      </c>
      <c r="U19" s="402">
        <v>10.051940999999999</v>
      </c>
      <c r="V19" s="397">
        <v>214.570674</v>
      </c>
      <c r="W19" s="398">
        <v>10.808838</v>
      </c>
      <c r="X19" s="399">
        <v>97.982082000000005</v>
      </c>
      <c r="Y19" s="399">
        <v>24.427641999999999</v>
      </c>
      <c r="Z19" s="398">
        <v>12.027571999999999</v>
      </c>
      <c r="AA19" s="402">
        <v>9.6655409999999993</v>
      </c>
    </row>
    <row r="20" spans="2:27" ht="15.75" customHeight="1">
      <c r="B20" s="813"/>
      <c r="C20" s="409" t="s">
        <v>510</v>
      </c>
      <c r="D20" s="406">
        <f>+D21+D22</f>
        <v>51924.797536999991</v>
      </c>
      <c r="E20" s="398">
        <v>2340.8855020000001</v>
      </c>
      <c r="F20" s="407">
        <f>+F21+F22</f>
        <v>34313.352503999995</v>
      </c>
      <c r="G20" s="407">
        <f>+G21+G22</f>
        <v>9104.1683279999997</v>
      </c>
      <c r="H20" s="398">
        <v>447.38205199999999</v>
      </c>
      <c r="I20" s="408">
        <f>+I21+I22</f>
        <v>1572.9909210000001</v>
      </c>
      <c r="J20" s="406">
        <f>+J21+J22</f>
        <v>51797.024831000002</v>
      </c>
      <c r="K20" s="398">
        <v>2225.4152770000001</v>
      </c>
      <c r="L20" s="407">
        <f>+L21+L22</f>
        <v>34794.883272999999</v>
      </c>
      <c r="M20" s="407">
        <f>+M21+M22</f>
        <v>9773.4586039999995</v>
      </c>
      <c r="N20" s="398">
        <v>593.28642300000001</v>
      </c>
      <c r="O20" s="408">
        <f>+O21+O22</f>
        <v>1569.635859</v>
      </c>
      <c r="P20" s="406">
        <f>+P21+P22</f>
        <v>50720.598203999994</v>
      </c>
      <c r="Q20" s="398">
        <v>2433.541377</v>
      </c>
      <c r="R20" s="407">
        <f>+R21+R22</f>
        <v>39863.572131000001</v>
      </c>
      <c r="S20" s="407">
        <f>+S21+S22</f>
        <v>10940.414676999999</v>
      </c>
      <c r="T20" s="398">
        <v>623.81568800000002</v>
      </c>
      <c r="U20" s="408">
        <f>+U21+U22</f>
        <v>1872.541565</v>
      </c>
      <c r="V20" s="406">
        <f>+V21+V22</f>
        <v>49766.269767999998</v>
      </c>
      <c r="W20" s="398">
        <v>2603.087935</v>
      </c>
      <c r="X20" s="407">
        <f>+X21+X22</f>
        <v>40743.535214999996</v>
      </c>
      <c r="Y20" s="407">
        <f>+Y21+Y22</f>
        <v>9816.7951029999986</v>
      </c>
      <c r="Z20" s="398">
        <v>679.19960100000003</v>
      </c>
      <c r="AA20" s="408">
        <f>+AA21+AA22</f>
        <v>2027.2336130000001</v>
      </c>
    </row>
    <row r="21" spans="2:27" ht="15.75" customHeight="1">
      <c r="B21" s="813"/>
      <c r="C21" s="410" t="s">
        <v>511</v>
      </c>
      <c r="D21" s="397">
        <v>28677.840179999996</v>
      </c>
      <c r="E21" s="398">
        <v>1359.0317709999999</v>
      </c>
      <c r="F21" s="399">
        <v>13155.713421</v>
      </c>
      <c r="G21" s="399">
        <v>3140.9192600000001</v>
      </c>
      <c r="H21" s="398">
        <v>292.38112100000001</v>
      </c>
      <c r="I21" s="402">
        <v>885.25082599999996</v>
      </c>
      <c r="J21" s="397">
        <v>27425.636012999999</v>
      </c>
      <c r="K21" s="398">
        <v>1130.6218590000001</v>
      </c>
      <c r="L21" s="399">
        <v>12393.9876</v>
      </c>
      <c r="M21" s="399">
        <v>3014.5988029999999</v>
      </c>
      <c r="N21" s="398">
        <v>269.43824899999998</v>
      </c>
      <c r="O21" s="402">
        <v>650.08547899999996</v>
      </c>
      <c r="P21" s="397">
        <v>26991.544604999999</v>
      </c>
      <c r="Q21" s="398">
        <v>1207.1481550000001</v>
      </c>
      <c r="R21" s="399">
        <v>10669.974971</v>
      </c>
      <c r="S21" s="399">
        <v>2527.3861529999999</v>
      </c>
      <c r="T21" s="398">
        <v>242.88073800000001</v>
      </c>
      <c r="U21" s="402">
        <v>602.87636399999997</v>
      </c>
      <c r="V21" s="397">
        <v>26458.234200999999</v>
      </c>
      <c r="W21" s="398">
        <v>1333.539722</v>
      </c>
      <c r="X21" s="399">
        <v>10328.081753999999</v>
      </c>
      <c r="Y21" s="399">
        <v>2263.7920300000001</v>
      </c>
      <c r="Z21" s="398">
        <v>314.66010799999998</v>
      </c>
      <c r="AA21" s="402">
        <v>659.47341600000004</v>
      </c>
    </row>
    <row r="22" spans="2:27" ht="15.75" customHeight="1">
      <c r="B22" s="813"/>
      <c r="C22" s="411" t="s">
        <v>512</v>
      </c>
      <c r="D22" s="397">
        <v>23246.957356999999</v>
      </c>
      <c r="E22" s="398">
        <v>981.85373100000004</v>
      </c>
      <c r="F22" s="399">
        <v>21157.639082999998</v>
      </c>
      <c r="G22" s="399">
        <v>5963.2490680000001</v>
      </c>
      <c r="H22" s="398">
        <v>155.00093100000001</v>
      </c>
      <c r="I22" s="402">
        <v>687.740095</v>
      </c>
      <c r="J22" s="397">
        <v>24371.388817999999</v>
      </c>
      <c r="K22" s="398">
        <v>1094.793418</v>
      </c>
      <c r="L22" s="399">
        <v>22400.895672999999</v>
      </c>
      <c r="M22" s="399">
        <v>6758.8598009999987</v>
      </c>
      <c r="N22" s="398">
        <v>323.84817399999997</v>
      </c>
      <c r="O22" s="402">
        <v>919.55038000000002</v>
      </c>
      <c r="P22" s="397">
        <v>23729.053598999999</v>
      </c>
      <c r="Q22" s="398">
        <v>1226.3932219999999</v>
      </c>
      <c r="R22" s="399">
        <v>29193.597160000001</v>
      </c>
      <c r="S22" s="399">
        <v>8413.0285239999994</v>
      </c>
      <c r="T22" s="398">
        <v>380.93495000000001</v>
      </c>
      <c r="U22" s="402">
        <v>1269.665201</v>
      </c>
      <c r="V22" s="397">
        <v>23308.035566999999</v>
      </c>
      <c r="W22" s="398">
        <v>1269.548213</v>
      </c>
      <c r="X22" s="399">
        <v>30415.453461000001</v>
      </c>
      <c r="Y22" s="399">
        <v>7553.0030729999989</v>
      </c>
      <c r="Z22" s="398">
        <v>364.53949299999999</v>
      </c>
      <c r="AA22" s="402">
        <v>1367.7601970000001</v>
      </c>
    </row>
    <row r="23" spans="2:27" ht="15.75" customHeight="1">
      <c r="B23" s="813"/>
      <c r="C23" s="404" t="s">
        <v>487</v>
      </c>
      <c r="D23" s="397">
        <v>9668.1076860000012</v>
      </c>
      <c r="E23" s="398">
        <v>94.548344</v>
      </c>
      <c r="F23" s="399">
        <v>9657.4136019999987</v>
      </c>
      <c r="G23" s="397">
        <v>31310.962038000001</v>
      </c>
      <c r="H23" s="398">
        <v>6.0000000000000002E-6</v>
      </c>
      <c r="I23" s="412"/>
      <c r="J23" s="397">
        <v>8813.8880200000003</v>
      </c>
      <c r="K23" s="398">
        <v>47.840245000000003</v>
      </c>
      <c r="L23" s="399">
        <v>8803.2025229999999</v>
      </c>
      <c r="M23" s="397">
        <v>28775.778172000002</v>
      </c>
      <c r="N23" s="398">
        <v>6.0000000000000002E-6</v>
      </c>
      <c r="O23" s="412"/>
      <c r="P23" s="397">
        <v>8310.1924910000016</v>
      </c>
      <c r="Q23" s="398">
        <v>41.836793999999998</v>
      </c>
      <c r="R23" s="399">
        <v>8299.5069929999991</v>
      </c>
      <c r="S23" s="397">
        <v>27251.725807999999</v>
      </c>
      <c r="T23" s="398">
        <v>0</v>
      </c>
      <c r="U23" s="412"/>
      <c r="V23" s="397">
        <v>8991.2221470000004</v>
      </c>
      <c r="W23" s="398">
        <v>47.358705999999998</v>
      </c>
      <c r="X23" s="399">
        <v>8990.1063740000009</v>
      </c>
      <c r="Y23" s="397">
        <v>29751.555329999999</v>
      </c>
      <c r="Z23" s="398">
        <v>0</v>
      </c>
      <c r="AA23" s="412"/>
    </row>
    <row r="24" spans="2:27" ht="15.75" hidden="1" customHeight="1">
      <c r="B24" s="813"/>
      <c r="C24" s="413"/>
      <c r="D24" s="406"/>
      <c r="E24" s="414"/>
      <c r="F24" s="407"/>
      <c r="G24" s="406"/>
      <c r="H24" s="414"/>
      <c r="I24" s="415"/>
      <c r="J24" s="406"/>
      <c r="K24" s="414"/>
      <c r="L24" s="407"/>
      <c r="M24" s="406"/>
      <c r="N24" s="414"/>
      <c r="O24" s="415"/>
      <c r="P24" s="406"/>
      <c r="Q24" s="414"/>
      <c r="R24" s="407"/>
      <c r="S24" s="406"/>
      <c r="T24" s="414"/>
      <c r="U24" s="415"/>
      <c r="V24" s="406"/>
      <c r="W24" s="414"/>
      <c r="X24" s="407"/>
      <c r="Y24" s="406"/>
      <c r="Z24" s="414"/>
      <c r="AA24" s="415"/>
    </row>
    <row r="25" spans="2:27" ht="15.75" customHeight="1">
      <c r="B25" s="813"/>
      <c r="C25" s="416" t="s">
        <v>513</v>
      </c>
      <c r="D25" s="417"/>
      <c r="E25" s="418"/>
      <c r="F25" s="419"/>
      <c r="G25" s="420">
        <v>0</v>
      </c>
      <c r="H25" s="418"/>
      <c r="I25" s="421"/>
      <c r="J25" s="417"/>
      <c r="K25" s="418"/>
      <c r="L25" s="419"/>
      <c r="M25" s="420">
        <v>0</v>
      </c>
      <c r="N25" s="418"/>
      <c r="O25" s="421"/>
      <c r="P25" s="417"/>
      <c r="Q25" s="418"/>
      <c r="R25" s="419"/>
      <c r="S25" s="420">
        <v>0</v>
      </c>
      <c r="T25" s="418"/>
      <c r="U25" s="421"/>
      <c r="V25" s="417"/>
      <c r="W25" s="418"/>
      <c r="X25" s="419"/>
      <c r="Y25" s="420">
        <v>0</v>
      </c>
      <c r="Z25" s="418"/>
      <c r="AA25" s="421"/>
    </row>
    <row r="26" spans="2:27" ht="19.5" customHeight="1" thickBot="1">
      <c r="B26" s="814"/>
      <c r="C26" s="422" t="s">
        <v>514</v>
      </c>
      <c r="D26" s="423"/>
      <c r="E26" s="424"/>
      <c r="F26" s="425"/>
      <c r="G26" s="426">
        <f>+G10+G11+G12+G15+G23+G25</f>
        <v>186561.190665</v>
      </c>
      <c r="H26" s="424"/>
      <c r="I26" s="427"/>
      <c r="J26" s="423"/>
      <c r="K26" s="424"/>
      <c r="L26" s="425"/>
      <c r="M26" s="426">
        <f>+M10+M11+M12+M15+M23+M25</f>
        <v>165436.28345899997</v>
      </c>
      <c r="N26" s="424"/>
      <c r="O26" s="427"/>
      <c r="P26" s="423"/>
      <c r="Q26" s="424"/>
      <c r="R26" s="425"/>
      <c r="S26" s="426">
        <f>+S10+S11+S12+S15+S23+S25</f>
        <v>168832.44759199998</v>
      </c>
      <c r="T26" s="424"/>
      <c r="U26" s="427"/>
      <c r="V26" s="423"/>
      <c r="W26" s="424"/>
      <c r="X26" s="425"/>
      <c r="Y26" s="426">
        <f>+Y10+Y11+Y12+Y15+Y23+Y25</f>
        <v>169513.35200899999</v>
      </c>
      <c r="Z26" s="424"/>
      <c r="AA26" s="427"/>
    </row>
    <row r="27" spans="2:27" ht="17.25" customHeight="1">
      <c r="B27" s="370"/>
      <c r="D27" s="371" t="s">
        <v>515</v>
      </c>
      <c r="E27" s="428"/>
      <c r="F27" s="428"/>
      <c r="G27" s="428"/>
      <c r="H27" s="428"/>
      <c r="I27" s="428"/>
      <c r="J27" s="428"/>
      <c r="K27" s="428"/>
      <c r="L27" s="428"/>
      <c r="M27" s="428"/>
      <c r="N27" s="428"/>
      <c r="O27" s="428"/>
    </row>
    <row r="28" spans="2:27" ht="17.25" customHeight="1">
      <c r="B28" s="370"/>
      <c r="D28" s="371" t="s">
        <v>516</v>
      </c>
      <c r="E28" s="428"/>
      <c r="F28" s="428"/>
      <c r="G28" s="428"/>
      <c r="H28" s="428"/>
      <c r="I28" s="428"/>
      <c r="J28" s="428"/>
      <c r="K28" s="428"/>
      <c r="L28" s="428"/>
      <c r="M28" s="428"/>
      <c r="N28" s="428"/>
      <c r="O28" s="428"/>
    </row>
    <row r="29" spans="2:27" ht="40.5" customHeight="1" thickBot="1">
      <c r="C29" s="343"/>
      <c r="D29" s="835" t="s">
        <v>517</v>
      </c>
      <c r="E29" s="835"/>
      <c r="F29" s="835"/>
      <c r="G29" s="835"/>
      <c r="H29" s="835"/>
      <c r="I29" s="835"/>
      <c r="J29" s="835"/>
      <c r="K29" s="835"/>
      <c r="L29" s="835"/>
      <c r="M29" s="835"/>
      <c r="N29" s="835"/>
      <c r="O29" s="835"/>
      <c r="P29" s="836"/>
      <c r="Q29" s="836"/>
      <c r="R29" s="836"/>
      <c r="S29" s="836"/>
      <c r="T29" s="836"/>
      <c r="U29" s="836"/>
      <c r="V29" s="836"/>
      <c r="W29" s="836"/>
      <c r="X29" s="836"/>
      <c r="Y29" s="836"/>
      <c r="Z29" s="836"/>
      <c r="AA29" s="836"/>
    </row>
    <row r="30" spans="2:27" s="429" customFormat="1" ht="32.25" customHeight="1" thickBot="1">
      <c r="B30" s="338"/>
      <c r="C30" s="343"/>
      <c r="D30" s="816" t="s">
        <v>500</v>
      </c>
      <c r="E30" s="817"/>
      <c r="F30" s="817"/>
      <c r="G30" s="817"/>
      <c r="H30" s="817"/>
      <c r="I30" s="817"/>
      <c r="J30" s="817"/>
      <c r="K30" s="817"/>
      <c r="L30" s="817"/>
      <c r="M30" s="817"/>
      <c r="N30" s="817"/>
      <c r="O30" s="817"/>
      <c r="P30" s="817" t="str">
        <f>D30</f>
        <v>IRB Approach</v>
      </c>
      <c r="Q30" s="817"/>
      <c r="R30" s="817"/>
      <c r="S30" s="817"/>
      <c r="T30" s="817"/>
      <c r="U30" s="817"/>
      <c r="V30" s="817"/>
      <c r="W30" s="817"/>
      <c r="X30" s="817"/>
      <c r="Y30" s="817"/>
      <c r="Z30" s="817"/>
      <c r="AA30" s="818"/>
    </row>
    <row r="31" spans="2:27" s="429" customFormat="1" ht="32.25" customHeight="1" thickBot="1">
      <c r="B31" s="338"/>
      <c r="C31" s="343"/>
      <c r="D31" s="816" t="s">
        <v>12</v>
      </c>
      <c r="E31" s="817"/>
      <c r="F31" s="817"/>
      <c r="G31" s="817"/>
      <c r="H31" s="817"/>
      <c r="I31" s="818"/>
      <c r="J31" s="816" t="s">
        <v>13</v>
      </c>
      <c r="K31" s="817"/>
      <c r="L31" s="817"/>
      <c r="M31" s="817"/>
      <c r="N31" s="817"/>
      <c r="O31" s="818"/>
      <c r="P31" s="816" t="s">
        <v>14</v>
      </c>
      <c r="Q31" s="817"/>
      <c r="R31" s="817"/>
      <c r="S31" s="817"/>
      <c r="T31" s="817"/>
      <c r="U31" s="818"/>
      <c r="V31" s="816" t="s">
        <v>15</v>
      </c>
      <c r="W31" s="817"/>
      <c r="X31" s="817"/>
      <c r="Y31" s="817"/>
      <c r="Z31" s="817"/>
      <c r="AA31" s="818"/>
    </row>
    <row r="32" spans="2:27" s="429" customFormat="1" ht="51" customHeight="1">
      <c r="B32" s="348"/>
      <c r="C32" s="343"/>
      <c r="D32" s="804" t="s">
        <v>466</v>
      </c>
      <c r="E32" s="827"/>
      <c r="F32" s="828" t="s">
        <v>467</v>
      </c>
      <c r="G32" s="830" t="s">
        <v>468</v>
      </c>
      <c r="H32" s="831"/>
      <c r="I32" s="832" t="s">
        <v>470</v>
      </c>
      <c r="J32" s="804" t="s">
        <v>466</v>
      </c>
      <c r="K32" s="827"/>
      <c r="L32" s="828" t="s">
        <v>467</v>
      </c>
      <c r="M32" s="830" t="s">
        <v>468</v>
      </c>
      <c r="N32" s="831"/>
      <c r="O32" s="832" t="s">
        <v>470</v>
      </c>
      <c r="P32" s="804" t="s">
        <v>466</v>
      </c>
      <c r="Q32" s="827"/>
      <c r="R32" s="828" t="s">
        <v>467</v>
      </c>
      <c r="S32" s="830" t="s">
        <v>468</v>
      </c>
      <c r="T32" s="831"/>
      <c r="U32" s="832" t="s">
        <v>470</v>
      </c>
      <c r="V32" s="804" t="s">
        <v>466</v>
      </c>
      <c r="W32" s="827"/>
      <c r="X32" s="828" t="s">
        <v>467</v>
      </c>
      <c r="Y32" s="830" t="s">
        <v>468</v>
      </c>
      <c r="Z32" s="831"/>
      <c r="AA32" s="832" t="s">
        <v>470</v>
      </c>
    </row>
    <row r="33" spans="2:27" s="429" customFormat="1" ht="33" customHeight="1" thickBot="1">
      <c r="B33" s="430">
        <v>1</v>
      </c>
      <c r="C33" s="349" t="s">
        <v>11</v>
      </c>
      <c r="D33" s="394"/>
      <c r="E33" s="395" t="s">
        <v>501</v>
      </c>
      <c r="F33" s="829"/>
      <c r="G33" s="394"/>
      <c r="H33" s="395" t="s">
        <v>501</v>
      </c>
      <c r="I33" s="833"/>
      <c r="J33" s="394"/>
      <c r="K33" s="395" t="s">
        <v>501</v>
      </c>
      <c r="L33" s="829"/>
      <c r="M33" s="394"/>
      <c r="N33" s="395" t="s">
        <v>501</v>
      </c>
      <c r="O33" s="833"/>
      <c r="P33" s="394"/>
      <c r="Q33" s="395" t="s">
        <v>501</v>
      </c>
      <c r="R33" s="829"/>
      <c r="S33" s="394"/>
      <c r="T33" s="395" t="s">
        <v>501</v>
      </c>
      <c r="U33" s="833"/>
      <c r="V33" s="394"/>
      <c r="W33" s="395" t="s">
        <v>501</v>
      </c>
      <c r="X33" s="829"/>
      <c r="Y33" s="394"/>
      <c r="Z33" s="395" t="s">
        <v>501</v>
      </c>
      <c r="AA33" s="833"/>
    </row>
    <row r="34" spans="2:27" s="429" customFormat="1" ht="15.75" customHeight="1">
      <c r="B34" s="812" t="s">
        <v>713</v>
      </c>
      <c r="C34" s="396" t="s">
        <v>502</v>
      </c>
      <c r="D34" s="397">
        <v>0</v>
      </c>
      <c r="E34" s="398">
        <v>0</v>
      </c>
      <c r="F34" s="431">
        <v>0</v>
      </c>
      <c r="G34" s="432">
        <v>0</v>
      </c>
      <c r="H34" s="401">
        <v>0</v>
      </c>
      <c r="I34" s="433">
        <v>0</v>
      </c>
      <c r="J34" s="397">
        <v>0</v>
      </c>
      <c r="K34" s="398">
        <v>0</v>
      </c>
      <c r="L34" s="431">
        <v>0</v>
      </c>
      <c r="M34" s="432">
        <v>0</v>
      </c>
      <c r="N34" s="401">
        <v>0</v>
      </c>
      <c r="O34" s="433">
        <v>0</v>
      </c>
      <c r="P34" s="397">
        <v>0</v>
      </c>
      <c r="Q34" s="398">
        <v>0</v>
      </c>
      <c r="R34" s="431">
        <v>0</v>
      </c>
      <c r="S34" s="432">
        <v>0</v>
      </c>
      <c r="T34" s="401">
        <v>0</v>
      </c>
      <c r="U34" s="433">
        <v>0</v>
      </c>
      <c r="V34" s="397">
        <v>0</v>
      </c>
      <c r="W34" s="398">
        <v>0</v>
      </c>
      <c r="X34" s="431">
        <v>0</v>
      </c>
      <c r="Y34" s="432">
        <v>0</v>
      </c>
      <c r="Z34" s="401">
        <v>0</v>
      </c>
      <c r="AA34" s="433">
        <v>0</v>
      </c>
    </row>
    <row r="35" spans="2:27" s="429" customFormat="1" ht="15.75" customHeight="1">
      <c r="B35" s="813"/>
      <c r="C35" s="403" t="s">
        <v>477</v>
      </c>
      <c r="D35" s="397">
        <v>31949.962444000004</v>
      </c>
      <c r="E35" s="398">
        <v>295.68615199999999</v>
      </c>
      <c r="F35" s="434">
        <v>19772.645146999999</v>
      </c>
      <c r="G35" s="397">
        <v>10258.967053</v>
      </c>
      <c r="H35" s="398">
        <v>364.925995</v>
      </c>
      <c r="I35" s="435">
        <v>300.70723199999998</v>
      </c>
      <c r="J35" s="397">
        <v>30912.853740000002</v>
      </c>
      <c r="K35" s="398">
        <v>295.38818300000003</v>
      </c>
      <c r="L35" s="434">
        <v>16939.522184000001</v>
      </c>
      <c r="M35" s="397">
        <v>8470.56826</v>
      </c>
      <c r="N35" s="398">
        <v>361.68250599999999</v>
      </c>
      <c r="O35" s="435">
        <v>313.74167299999999</v>
      </c>
      <c r="P35" s="397">
        <v>30279.918860000005</v>
      </c>
      <c r="Q35" s="398">
        <v>316.83109100000001</v>
      </c>
      <c r="R35" s="434">
        <v>18132.647256</v>
      </c>
      <c r="S35" s="397">
        <v>8302.6223399999999</v>
      </c>
      <c r="T35" s="398">
        <v>378.54192399999999</v>
      </c>
      <c r="U35" s="435">
        <v>288.31534799999997</v>
      </c>
      <c r="V35" s="397">
        <v>30176.10715</v>
      </c>
      <c r="W35" s="398">
        <v>352.75948899999997</v>
      </c>
      <c r="X35" s="434">
        <v>17271.455063000001</v>
      </c>
      <c r="Y35" s="397">
        <v>7989.0273020000004</v>
      </c>
      <c r="Z35" s="398">
        <v>377.24543299999999</v>
      </c>
      <c r="AA35" s="435">
        <v>278.37708300000003</v>
      </c>
    </row>
    <row r="36" spans="2:27" s="429" customFormat="1" ht="15.75" customHeight="1">
      <c r="B36" s="813"/>
      <c r="C36" s="404" t="s">
        <v>503</v>
      </c>
      <c r="D36" s="397">
        <v>244859.31846899999</v>
      </c>
      <c r="E36" s="398">
        <v>10613.126356999999</v>
      </c>
      <c r="F36" s="434">
        <v>130375.67946499999</v>
      </c>
      <c r="G36" s="397">
        <v>65688.559643999994</v>
      </c>
      <c r="H36" s="398">
        <v>2489.2777099999998</v>
      </c>
      <c r="I36" s="435">
        <v>6663.1101760000001</v>
      </c>
      <c r="J36" s="397">
        <v>223741.80765900001</v>
      </c>
      <c r="K36" s="398">
        <v>7810.6928729999991</v>
      </c>
      <c r="L36" s="434">
        <v>111299.224732</v>
      </c>
      <c r="M36" s="397">
        <v>56522.186914999998</v>
      </c>
      <c r="N36" s="398">
        <v>1709.214637</v>
      </c>
      <c r="O36" s="435">
        <v>4505.7535669999997</v>
      </c>
      <c r="P36" s="397">
        <v>221304.25004700001</v>
      </c>
      <c r="Q36" s="398">
        <v>8101.6653580000002</v>
      </c>
      <c r="R36" s="434">
        <v>106458.66703500001</v>
      </c>
      <c r="S36" s="397">
        <v>59072.261940999997</v>
      </c>
      <c r="T36" s="398">
        <v>825.95900200000005</v>
      </c>
      <c r="U36" s="435">
        <v>4540.7479389999999</v>
      </c>
      <c r="V36" s="397">
        <v>226719.100966</v>
      </c>
      <c r="W36" s="398">
        <v>7802.4191899999996</v>
      </c>
      <c r="X36" s="434">
        <v>107482.8379</v>
      </c>
      <c r="Y36" s="397">
        <v>59460.323429999997</v>
      </c>
      <c r="Z36" s="398">
        <v>790.63205400000004</v>
      </c>
      <c r="AA36" s="435">
        <v>4569.84015</v>
      </c>
    </row>
    <row r="37" spans="2:27" s="429" customFormat="1" ht="15.75" customHeight="1">
      <c r="B37" s="813"/>
      <c r="C37" s="405" t="s">
        <v>504</v>
      </c>
      <c r="D37" s="397">
        <v>8925.0440290000006</v>
      </c>
      <c r="E37" s="398">
        <v>989.33649800000001</v>
      </c>
      <c r="F37" s="434">
        <v>7385.5665689999987</v>
      </c>
      <c r="G37" s="397">
        <v>3424.321293</v>
      </c>
      <c r="H37" s="398">
        <v>272.618224</v>
      </c>
      <c r="I37" s="435">
        <v>439.50011599999999</v>
      </c>
      <c r="J37" s="397">
        <v>8714.1556180000007</v>
      </c>
      <c r="K37" s="398">
        <v>456.46849900000001</v>
      </c>
      <c r="L37" s="434">
        <v>7179.3410240000003</v>
      </c>
      <c r="M37" s="397">
        <v>3346.9654559999999</v>
      </c>
      <c r="N37" s="398">
        <v>122.763683</v>
      </c>
      <c r="O37" s="435">
        <v>313.70704799999999</v>
      </c>
      <c r="P37" s="397">
        <v>8685.2020300000004</v>
      </c>
      <c r="Q37" s="398">
        <v>481.34311100000002</v>
      </c>
      <c r="R37" s="434">
        <v>7037.4247889999988</v>
      </c>
      <c r="S37" s="397">
        <v>3118.5934750000001</v>
      </c>
      <c r="T37" s="398">
        <v>40.871988999999999</v>
      </c>
      <c r="U37" s="435">
        <v>311.91848199999998</v>
      </c>
      <c r="V37" s="397">
        <v>9321.7274990000005</v>
      </c>
      <c r="W37" s="398">
        <v>498.11042500000002</v>
      </c>
      <c r="X37" s="434">
        <v>7804.8221230000008</v>
      </c>
      <c r="Y37" s="397">
        <v>3523.6188750000001</v>
      </c>
      <c r="Z37" s="398">
        <v>43.916919999999998</v>
      </c>
      <c r="AA37" s="435">
        <v>494.22996799999999</v>
      </c>
    </row>
    <row r="38" spans="2:27" s="429" customFormat="1" ht="15.75" customHeight="1">
      <c r="B38" s="813"/>
      <c r="C38" s="405" t="s">
        <v>505</v>
      </c>
      <c r="D38" s="397">
        <v>83240.026024999999</v>
      </c>
      <c r="E38" s="398">
        <v>5747.7475910000012</v>
      </c>
      <c r="F38" s="434">
        <v>41323.330694999997</v>
      </c>
      <c r="G38" s="397">
        <v>23491.167379999995</v>
      </c>
      <c r="H38" s="398">
        <v>1292.626966</v>
      </c>
      <c r="I38" s="435">
        <v>3757.007556</v>
      </c>
      <c r="J38" s="397">
        <v>76008.287951000006</v>
      </c>
      <c r="K38" s="398">
        <v>3895.151848</v>
      </c>
      <c r="L38" s="434">
        <v>34976.397174999998</v>
      </c>
      <c r="M38" s="397">
        <v>19990.961829</v>
      </c>
      <c r="N38" s="398">
        <v>830.78645800000004</v>
      </c>
      <c r="O38" s="435">
        <v>2375.7174490000002</v>
      </c>
      <c r="P38" s="397">
        <v>67701.527180999998</v>
      </c>
      <c r="Q38" s="398">
        <v>3981.523807</v>
      </c>
      <c r="R38" s="434">
        <v>27648.853701</v>
      </c>
      <c r="S38" s="397">
        <v>14273.545624</v>
      </c>
      <c r="T38" s="398">
        <v>418.15265299999999</v>
      </c>
      <c r="U38" s="435">
        <v>2279.339144</v>
      </c>
      <c r="V38" s="397">
        <v>67617.702611000001</v>
      </c>
      <c r="W38" s="398">
        <v>4000.994459</v>
      </c>
      <c r="X38" s="434">
        <v>27812.45075</v>
      </c>
      <c r="Y38" s="397">
        <v>14452.389041999999</v>
      </c>
      <c r="Z38" s="398">
        <v>410.17560700000001</v>
      </c>
      <c r="AA38" s="435">
        <v>2394.980161</v>
      </c>
    </row>
    <row r="39" spans="2:27" s="429" customFormat="1" ht="15.75" customHeight="1">
      <c r="B39" s="813"/>
      <c r="C39" s="404" t="s">
        <v>480</v>
      </c>
      <c r="D39" s="397">
        <v>169989.96793899999</v>
      </c>
      <c r="E39" s="398">
        <v>4360.2754480000003</v>
      </c>
      <c r="F39" s="434">
        <v>147304.608404</v>
      </c>
      <c r="G39" s="397">
        <v>29990.111991000002</v>
      </c>
      <c r="H39" s="398">
        <v>1103.9983050000001</v>
      </c>
      <c r="I39" s="435">
        <v>2321.0861030000001</v>
      </c>
      <c r="J39" s="397">
        <v>168764.93538800001</v>
      </c>
      <c r="K39" s="398">
        <v>4015.3028119999999</v>
      </c>
      <c r="L39" s="434">
        <v>146320.41220200001</v>
      </c>
      <c r="M39" s="397">
        <v>29295.975164000003</v>
      </c>
      <c r="N39" s="398">
        <v>1050.0466650000001</v>
      </c>
      <c r="O39" s="435">
        <v>2384.4741399999998</v>
      </c>
      <c r="P39" s="397">
        <v>167003.305157</v>
      </c>
      <c r="Q39" s="398">
        <v>3733.9070149999998</v>
      </c>
      <c r="R39" s="434">
        <v>149402.37650099999</v>
      </c>
      <c r="S39" s="397">
        <v>29125.223495999999</v>
      </c>
      <c r="T39" s="398">
        <v>882.22774800000002</v>
      </c>
      <c r="U39" s="435">
        <v>2488.5532039999998</v>
      </c>
      <c r="V39" s="397">
        <v>165880.00374700001</v>
      </c>
      <c r="W39" s="398">
        <v>3912.3380900000002</v>
      </c>
      <c r="X39" s="434">
        <v>149883.88053299999</v>
      </c>
      <c r="Y39" s="397">
        <v>27675.062671</v>
      </c>
      <c r="Z39" s="398">
        <v>984.31266600000004</v>
      </c>
      <c r="AA39" s="435">
        <v>2644.2281910000002</v>
      </c>
    </row>
    <row r="40" spans="2:27" s="429" customFormat="1" ht="15.75" customHeight="1">
      <c r="B40" s="813"/>
      <c r="C40" s="409" t="s">
        <v>506</v>
      </c>
      <c r="D40" s="397">
        <v>118502.008812</v>
      </c>
      <c r="E40" s="398">
        <v>2036.6202820000001</v>
      </c>
      <c r="F40" s="434">
        <v>113397.607168</v>
      </c>
      <c r="G40" s="397">
        <v>21102.676033</v>
      </c>
      <c r="H40" s="398">
        <v>665.60762499999998</v>
      </c>
      <c r="I40" s="435">
        <v>769.95155199999999</v>
      </c>
      <c r="J40" s="397">
        <v>118789.61188500001</v>
      </c>
      <c r="K40" s="398">
        <v>1930.2101050000001</v>
      </c>
      <c r="L40" s="434">
        <v>113216.69417300001</v>
      </c>
      <c r="M40" s="397">
        <v>20587.78025</v>
      </c>
      <c r="N40" s="398">
        <v>639.598161</v>
      </c>
      <c r="O40" s="435">
        <v>969.430657</v>
      </c>
      <c r="P40" s="397">
        <v>118111.112177</v>
      </c>
      <c r="Q40" s="398">
        <v>1438.596035</v>
      </c>
      <c r="R40" s="434">
        <v>111225.307717</v>
      </c>
      <c r="S40" s="397">
        <v>19239.733903</v>
      </c>
      <c r="T40" s="398">
        <v>436.84504900000002</v>
      </c>
      <c r="U40" s="435">
        <v>765.55131900000003</v>
      </c>
      <c r="V40" s="397">
        <v>117886.291992</v>
      </c>
      <c r="W40" s="398">
        <v>1424.7558690000001</v>
      </c>
      <c r="X40" s="434">
        <v>110781.034946</v>
      </c>
      <c r="Y40" s="397">
        <v>18845.001134999999</v>
      </c>
      <c r="Z40" s="398">
        <v>435.46774799999997</v>
      </c>
      <c r="AA40" s="435">
        <v>752.20177799999999</v>
      </c>
    </row>
    <row r="41" spans="2:27" s="429" customFormat="1" ht="15.75" customHeight="1">
      <c r="B41" s="813"/>
      <c r="C41" s="410" t="s">
        <v>507</v>
      </c>
      <c r="D41" s="397">
        <v>5764.6348870000011</v>
      </c>
      <c r="E41" s="398">
        <v>420.48385000000002</v>
      </c>
      <c r="F41" s="434">
        <v>5616.4637599999996</v>
      </c>
      <c r="G41" s="397">
        <v>1469.5491709999999</v>
      </c>
      <c r="H41" s="398">
        <v>132.05263099999999</v>
      </c>
      <c r="I41" s="435">
        <v>169.93696600000001</v>
      </c>
      <c r="J41" s="397">
        <v>5599.8346039999997</v>
      </c>
      <c r="K41" s="398">
        <v>396.47222199999999</v>
      </c>
      <c r="L41" s="434">
        <v>5457.693624999999</v>
      </c>
      <c r="M41" s="397">
        <v>1423.1225320000001</v>
      </c>
      <c r="N41" s="398">
        <v>125.493416</v>
      </c>
      <c r="O41" s="435">
        <v>186.26386400000001</v>
      </c>
      <c r="P41" s="397">
        <v>5439.2578279999998</v>
      </c>
      <c r="Q41" s="398">
        <v>331.33869499999997</v>
      </c>
      <c r="R41" s="434">
        <v>4749.2209409999987</v>
      </c>
      <c r="S41" s="397">
        <v>1175.0855280000001</v>
      </c>
      <c r="T41" s="398">
        <v>94.483324999999994</v>
      </c>
      <c r="U41" s="435">
        <v>140.929666</v>
      </c>
      <c r="V41" s="397">
        <v>5330.7479759999997</v>
      </c>
      <c r="W41" s="398">
        <v>328.16419400000001</v>
      </c>
      <c r="X41" s="434">
        <v>4654.066296</v>
      </c>
      <c r="Y41" s="397">
        <v>1187.3151130000001</v>
      </c>
      <c r="Z41" s="398">
        <v>103.45199700000001</v>
      </c>
      <c r="AA41" s="435">
        <v>142.95620400000001</v>
      </c>
    </row>
    <row r="42" spans="2:27" s="429" customFormat="1" ht="15.75" customHeight="1">
      <c r="B42" s="813"/>
      <c r="C42" s="410" t="s">
        <v>508</v>
      </c>
      <c r="D42" s="397">
        <v>112737.37392500001</v>
      </c>
      <c r="E42" s="398">
        <v>1616.136432</v>
      </c>
      <c r="F42" s="434">
        <v>107781.143407</v>
      </c>
      <c r="G42" s="397">
        <v>19633.126861000001</v>
      </c>
      <c r="H42" s="398">
        <v>533.55499399999997</v>
      </c>
      <c r="I42" s="435">
        <v>600.01458600000001</v>
      </c>
      <c r="J42" s="397">
        <v>113189.777282</v>
      </c>
      <c r="K42" s="398">
        <v>1533.737883</v>
      </c>
      <c r="L42" s="434">
        <v>107759.000548</v>
      </c>
      <c r="M42" s="397">
        <v>19164.657718999999</v>
      </c>
      <c r="N42" s="398">
        <v>514.10474499999998</v>
      </c>
      <c r="O42" s="435">
        <v>783.16679299999998</v>
      </c>
      <c r="P42" s="397">
        <v>112671.85434799999</v>
      </c>
      <c r="Q42" s="398">
        <v>1107.2573400000001</v>
      </c>
      <c r="R42" s="434">
        <v>106476.086777</v>
      </c>
      <c r="S42" s="397">
        <v>18064.648375000001</v>
      </c>
      <c r="T42" s="398">
        <v>342.36172399999998</v>
      </c>
      <c r="U42" s="435">
        <v>624.62165300000004</v>
      </c>
      <c r="V42" s="397">
        <v>112555.54401699999</v>
      </c>
      <c r="W42" s="398">
        <v>1096.5916749999999</v>
      </c>
      <c r="X42" s="434">
        <v>106126.968651</v>
      </c>
      <c r="Y42" s="397">
        <v>17657.686022000002</v>
      </c>
      <c r="Z42" s="398">
        <v>332.01575100000002</v>
      </c>
      <c r="AA42" s="435">
        <v>609.24557400000003</v>
      </c>
    </row>
    <row r="43" spans="2:27" s="429" customFormat="1" ht="15.75" customHeight="1">
      <c r="B43" s="813"/>
      <c r="C43" s="409" t="s">
        <v>509</v>
      </c>
      <c r="D43" s="397">
        <v>0</v>
      </c>
      <c r="E43" s="398">
        <v>0</v>
      </c>
      <c r="F43" s="434">
        <v>0</v>
      </c>
      <c r="G43" s="397">
        <v>0</v>
      </c>
      <c r="H43" s="398">
        <v>0</v>
      </c>
      <c r="I43" s="435">
        <v>0</v>
      </c>
      <c r="J43" s="397">
        <v>3.5090000000000003E-2</v>
      </c>
      <c r="K43" s="398">
        <v>0</v>
      </c>
      <c r="L43" s="434">
        <v>9.4260000000000004E-3</v>
      </c>
      <c r="M43" s="397">
        <v>6.7599999999999995E-4</v>
      </c>
      <c r="N43" s="398">
        <v>0</v>
      </c>
      <c r="O43" s="435">
        <v>7.9999999999999996E-6</v>
      </c>
      <c r="P43" s="397">
        <v>3.5090000000000003E-2</v>
      </c>
      <c r="Q43" s="398">
        <v>0</v>
      </c>
      <c r="R43" s="434">
        <v>9.2420000000000002E-3</v>
      </c>
      <c r="S43" s="397">
        <v>6.0099999999999997E-4</v>
      </c>
      <c r="T43" s="398">
        <v>0</v>
      </c>
      <c r="U43" s="435">
        <v>6.0000000000000002E-6</v>
      </c>
      <c r="V43" s="397">
        <v>3.5090000000000003E-2</v>
      </c>
      <c r="W43" s="398">
        <v>0</v>
      </c>
      <c r="X43" s="434">
        <v>1.01E-2</v>
      </c>
      <c r="Y43" s="397">
        <v>7.6300000000000001E-4</v>
      </c>
      <c r="Z43" s="398">
        <v>0</v>
      </c>
      <c r="AA43" s="435">
        <v>1.1E-5</v>
      </c>
    </row>
    <row r="44" spans="2:27" s="429" customFormat="1" ht="15.75" customHeight="1">
      <c r="B44" s="813"/>
      <c r="C44" s="409" t="s">
        <v>510</v>
      </c>
      <c r="D44" s="397">
        <v>51487.959127000002</v>
      </c>
      <c r="E44" s="398">
        <v>2323.655166</v>
      </c>
      <c r="F44" s="434">
        <v>33907.001235999996</v>
      </c>
      <c r="G44" s="397">
        <v>8887.435958</v>
      </c>
      <c r="H44" s="398">
        <v>438.39067999999997</v>
      </c>
      <c r="I44" s="435">
        <v>1551.1345510000001</v>
      </c>
      <c r="J44" s="397">
        <v>49975.288413000002</v>
      </c>
      <c r="K44" s="398">
        <v>2085.0927069999998</v>
      </c>
      <c r="L44" s="434">
        <v>33103.708602999999</v>
      </c>
      <c r="M44" s="397">
        <v>8708.194238</v>
      </c>
      <c r="N44" s="398">
        <v>410.44850400000001</v>
      </c>
      <c r="O44" s="435">
        <v>1415.0434749999999</v>
      </c>
      <c r="P44" s="397">
        <v>48892.157890000002</v>
      </c>
      <c r="Q44" s="398">
        <v>2295.3109800000002</v>
      </c>
      <c r="R44" s="434">
        <v>38177.059542000003</v>
      </c>
      <c r="S44" s="397">
        <v>9885.4889920000005</v>
      </c>
      <c r="T44" s="398">
        <v>445.382699</v>
      </c>
      <c r="U44" s="435">
        <v>1723.0018789999999</v>
      </c>
      <c r="V44" s="397">
        <v>47993.676664999999</v>
      </c>
      <c r="W44" s="398">
        <v>2487.5822210000001</v>
      </c>
      <c r="X44" s="434">
        <v>39102.835486999997</v>
      </c>
      <c r="Y44" s="397">
        <v>8830.0607729999992</v>
      </c>
      <c r="Z44" s="398">
        <v>548.84491800000001</v>
      </c>
      <c r="AA44" s="435">
        <v>1892.026402</v>
      </c>
    </row>
    <row r="45" spans="2:27" s="429" customFormat="1" ht="15.75" customHeight="1">
      <c r="B45" s="813"/>
      <c r="C45" s="410" t="s">
        <v>511</v>
      </c>
      <c r="D45" s="397">
        <v>28290.237788999999</v>
      </c>
      <c r="E45" s="398">
        <v>1344.161008</v>
      </c>
      <c r="F45" s="434">
        <v>12788.709134000002</v>
      </c>
      <c r="G45" s="397">
        <v>2936.6820240000002</v>
      </c>
      <c r="H45" s="398">
        <v>284.05054100000001</v>
      </c>
      <c r="I45" s="435">
        <v>865.24509399999999</v>
      </c>
      <c r="J45" s="397">
        <v>27034.823829000001</v>
      </c>
      <c r="K45" s="398">
        <v>1114.8917779999999</v>
      </c>
      <c r="L45" s="434">
        <v>12024.339545000001</v>
      </c>
      <c r="M45" s="397">
        <v>2807.6319739999999</v>
      </c>
      <c r="N45" s="398">
        <v>259.941284</v>
      </c>
      <c r="O45" s="435">
        <v>630.61221799999998</v>
      </c>
      <c r="P45" s="397">
        <v>26596.682162000001</v>
      </c>
      <c r="Q45" s="398">
        <v>1192.1080830000001</v>
      </c>
      <c r="R45" s="434">
        <v>10297.681897</v>
      </c>
      <c r="S45" s="397">
        <v>2319.6175069999999</v>
      </c>
      <c r="T45" s="398">
        <v>234.64217199999999</v>
      </c>
      <c r="U45" s="435">
        <v>584.07390399999997</v>
      </c>
      <c r="V45" s="397">
        <v>26077.979837999999</v>
      </c>
      <c r="W45" s="398">
        <v>1318.8228369999999</v>
      </c>
      <c r="X45" s="434">
        <v>9967.8299769999994</v>
      </c>
      <c r="Y45" s="397">
        <v>2057.975332</v>
      </c>
      <c r="Z45" s="398">
        <v>301.12585100000001</v>
      </c>
      <c r="AA45" s="435">
        <v>640.86894500000005</v>
      </c>
    </row>
    <row r="46" spans="2:27" s="429" customFormat="1" ht="15.75" customHeight="1">
      <c r="B46" s="813"/>
      <c r="C46" s="411" t="s">
        <v>512</v>
      </c>
      <c r="D46" s="397">
        <v>23197.721337999999</v>
      </c>
      <c r="E46" s="398">
        <v>979.49415799999997</v>
      </c>
      <c r="F46" s="434">
        <v>21118.292103</v>
      </c>
      <c r="G46" s="397">
        <v>5950.7539340000003</v>
      </c>
      <c r="H46" s="398">
        <v>154.34013899999999</v>
      </c>
      <c r="I46" s="435">
        <v>685.88945699999999</v>
      </c>
      <c r="J46" s="397">
        <v>22940.464584000001</v>
      </c>
      <c r="K46" s="398">
        <v>970.20092899999997</v>
      </c>
      <c r="L46" s="434">
        <v>21079.369059000001</v>
      </c>
      <c r="M46" s="397">
        <v>5900.5622630000007</v>
      </c>
      <c r="N46" s="398">
        <v>150.50721999999999</v>
      </c>
      <c r="O46" s="435">
        <v>784.43125699999996</v>
      </c>
      <c r="P46" s="397">
        <v>22295.475728000001</v>
      </c>
      <c r="Q46" s="398">
        <v>1103.2028969999999</v>
      </c>
      <c r="R46" s="434">
        <v>27879.377645</v>
      </c>
      <c r="S46" s="397">
        <v>7565.871486</v>
      </c>
      <c r="T46" s="398">
        <v>210.74052699999999</v>
      </c>
      <c r="U46" s="435">
        <v>1138.9279750000001</v>
      </c>
      <c r="V46" s="397">
        <v>21915.696828000004</v>
      </c>
      <c r="W46" s="398">
        <v>1168.759384</v>
      </c>
      <c r="X46" s="434">
        <v>29135.005508999999</v>
      </c>
      <c r="Y46" s="397">
        <v>6772.0854409999993</v>
      </c>
      <c r="Z46" s="398">
        <v>247.719067</v>
      </c>
      <c r="AA46" s="435">
        <v>1251.157457</v>
      </c>
    </row>
    <row r="47" spans="2:27" s="429" customFormat="1" ht="15.75" customHeight="1">
      <c r="B47" s="813"/>
      <c r="C47" s="404" t="s">
        <v>487</v>
      </c>
      <c r="D47" s="397">
        <v>8095.4025030000012</v>
      </c>
      <c r="E47" s="398">
        <v>94.464425000000006</v>
      </c>
      <c r="F47" s="434">
        <v>8084.7084190000005</v>
      </c>
      <c r="G47" s="397">
        <v>27315.597727</v>
      </c>
      <c r="H47" s="398">
        <v>6.0000000000000002E-6</v>
      </c>
      <c r="I47" s="435">
        <v>0.305199</v>
      </c>
      <c r="J47" s="397">
        <v>7476.876060999999</v>
      </c>
      <c r="K47" s="398">
        <v>47.815995999999998</v>
      </c>
      <c r="L47" s="434">
        <v>7466.1905640000004</v>
      </c>
      <c r="M47" s="397">
        <v>25555.284250000001</v>
      </c>
      <c r="N47" s="398">
        <v>6.0000000000000002E-6</v>
      </c>
      <c r="O47" s="435">
        <v>0.77199200000000001</v>
      </c>
      <c r="P47" s="397">
        <v>7052.8836849999989</v>
      </c>
      <c r="Q47" s="398">
        <v>41.816333</v>
      </c>
      <c r="R47" s="434">
        <v>7042.1981870000009</v>
      </c>
      <c r="S47" s="397">
        <v>24249.428573000001</v>
      </c>
      <c r="T47" s="398">
        <v>0</v>
      </c>
      <c r="U47" s="435">
        <v>0.136653</v>
      </c>
      <c r="V47" s="397">
        <v>7774.0899569999992</v>
      </c>
      <c r="W47" s="398">
        <v>47.041511999999997</v>
      </c>
      <c r="X47" s="434">
        <v>7772.9741839999997</v>
      </c>
      <c r="Y47" s="397">
        <v>26885.609297999999</v>
      </c>
      <c r="Z47" s="398">
        <v>0</v>
      </c>
      <c r="AA47" s="435">
        <v>0.935423</v>
      </c>
    </row>
    <row r="48" spans="2:27" ht="15.75" hidden="1" customHeight="1">
      <c r="B48" s="813"/>
      <c r="C48" s="413"/>
      <c r="D48" s="406"/>
      <c r="E48" s="414"/>
      <c r="F48" s="436"/>
      <c r="G48" s="406"/>
      <c r="H48" s="414"/>
      <c r="I48" s="437"/>
      <c r="J48" s="406"/>
      <c r="K48" s="414"/>
      <c r="L48" s="436"/>
      <c r="M48" s="406"/>
      <c r="N48" s="414"/>
      <c r="O48" s="437"/>
      <c r="P48" s="406"/>
      <c r="Q48" s="414"/>
      <c r="R48" s="436"/>
      <c r="S48" s="406"/>
      <c r="T48" s="414"/>
      <c r="U48" s="437"/>
      <c r="V48" s="406"/>
      <c r="W48" s="414"/>
      <c r="X48" s="436"/>
      <c r="Y48" s="406"/>
      <c r="Z48" s="414"/>
      <c r="AA48" s="437"/>
    </row>
    <row r="49" spans="2:27" s="429" customFormat="1" ht="15.75" customHeight="1">
      <c r="B49" s="813"/>
      <c r="C49" s="416" t="s">
        <v>513</v>
      </c>
      <c r="D49" s="438"/>
      <c r="E49" s="439"/>
      <c r="F49" s="440"/>
      <c r="G49" s="438"/>
      <c r="H49" s="439"/>
      <c r="I49" s="441"/>
      <c r="J49" s="438"/>
      <c r="K49" s="439"/>
      <c r="L49" s="440"/>
      <c r="M49" s="438"/>
      <c r="N49" s="439"/>
      <c r="O49" s="441"/>
      <c r="P49" s="438"/>
      <c r="Q49" s="439"/>
      <c r="R49" s="440"/>
      <c r="S49" s="438"/>
      <c r="T49" s="439"/>
      <c r="U49" s="441"/>
      <c r="V49" s="438"/>
      <c r="W49" s="439"/>
      <c r="X49" s="440"/>
      <c r="Y49" s="438"/>
      <c r="Z49" s="439"/>
      <c r="AA49" s="441"/>
    </row>
    <row r="50" spans="2:27" s="429" customFormat="1" ht="19.5" customHeight="1" thickBot="1">
      <c r="B50" s="814"/>
      <c r="C50" s="422" t="s">
        <v>518</v>
      </c>
      <c r="D50" s="442"/>
      <c r="E50" s="443"/>
      <c r="F50" s="444"/>
      <c r="G50" s="442"/>
      <c r="H50" s="443"/>
      <c r="I50" s="445"/>
      <c r="J50" s="442"/>
      <c r="K50" s="443"/>
      <c r="L50" s="444"/>
      <c r="M50" s="442"/>
      <c r="N50" s="443"/>
      <c r="O50" s="445"/>
      <c r="P50" s="442"/>
      <c r="Q50" s="443"/>
      <c r="R50" s="444"/>
      <c r="S50" s="442"/>
      <c r="T50" s="443"/>
      <c r="U50" s="445"/>
      <c r="V50" s="442"/>
      <c r="W50" s="443"/>
      <c r="X50" s="444"/>
      <c r="Y50" s="442"/>
      <c r="Z50" s="443"/>
      <c r="AA50" s="445"/>
    </row>
    <row r="51" spans="2:27" s="429" customFormat="1" ht="17.25" customHeight="1">
      <c r="B51" s="370"/>
      <c r="C51" s="341"/>
      <c r="D51" s="370" t="s">
        <v>490</v>
      </c>
      <c r="E51" s="341"/>
      <c r="F51" s="341"/>
      <c r="G51" s="341"/>
      <c r="H51" s="341"/>
      <c r="I51" s="341"/>
      <c r="J51" s="341"/>
      <c r="K51" s="341"/>
      <c r="L51" s="341"/>
      <c r="M51" s="341"/>
      <c r="N51" s="341"/>
      <c r="O51" s="341"/>
      <c r="P51" s="341"/>
      <c r="Q51" s="341"/>
      <c r="R51" s="341"/>
      <c r="S51" s="341"/>
      <c r="T51" s="341"/>
      <c r="U51" s="341"/>
    </row>
    <row r="52" spans="2:27" s="429" customFormat="1" ht="14.25" customHeight="1">
      <c r="B52" s="370"/>
      <c r="C52" s="341"/>
      <c r="D52" s="428"/>
      <c r="E52" s="428"/>
      <c r="F52" s="428"/>
      <c r="G52" s="428"/>
      <c r="H52" s="428"/>
      <c r="I52" s="428"/>
      <c r="J52" s="428"/>
      <c r="K52" s="428"/>
      <c r="L52" s="428"/>
      <c r="M52" s="428"/>
      <c r="N52" s="428"/>
      <c r="O52" s="428"/>
      <c r="P52" s="341"/>
      <c r="Q52" s="341"/>
      <c r="R52" s="341"/>
      <c r="S52" s="341"/>
      <c r="T52" s="341"/>
      <c r="U52" s="341"/>
    </row>
    <row r="53" spans="2:27" s="429" customFormat="1" ht="15" customHeight="1" thickBot="1">
      <c r="B53" s="446"/>
      <c r="D53" s="447"/>
      <c r="E53" s="447"/>
      <c r="F53" s="447"/>
      <c r="G53" s="447"/>
      <c r="H53" s="447"/>
      <c r="I53" s="447"/>
      <c r="J53" s="447"/>
      <c r="K53" s="447"/>
      <c r="L53" s="447"/>
      <c r="M53" s="447"/>
      <c r="N53" s="447"/>
      <c r="O53" s="447"/>
      <c r="P53" s="341"/>
      <c r="Q53" s="341"/>
      <c r="R53" s="341"/>
      <c r="S53" s="341"/>
      <c r="T53" s="341"/>
      <c r="U53" s="341"/>
    </row>
    <row r="54" spans="2:27" s="429" customFormat="1" ht="32.25" customHeight="1" thickBot="1">
      <c r="B54" s="338"/>
      <c r="C54" s="343"/>
      <c r="D54" s="816" t="s">
        <v>500</v>
      </c>
      <c r="E54" s="817"/>
      <c r="F54" s="817"/>
      <c r="G54" s="817"/>
      <c r="H54" s="817"/>
      <c r="I54" s="817"/>
      <c r="J54" s="817"/>
      <c r="K54" s="817"/>
      <c r="L54" s="817"/>
      <c r="M54" s="817"/>
      <c r="N54" s="817"/>
      <c r="O54" s="817"/>
      <c r="P54" s="817" t="str">
        <f>D54</f>
        <v>IRB Approach</v>
      </c>
      <c r="Q54" s="817"/>
      <c r="R54" s="817"/>
      <c r="S54" s="817"/>
      <c r="T54" s="817"/>
      <c r="U54" s="817"/>
      <c r="V54" s="817"/>
      <c r="W54" s="817"/>
      <c r="X54" s="817"/>
      <c r="Y54" s="817"/>
      <c r="Z54" s="817"/>
      <c r="AA54" s="818"/>
    </row>
    <row r="55" spans="2:27" s="429" customFormat="1" ht="32.25" customHeight="1" thickBot="1">
      <c r="B55" s="338"/>
      <c r="C55" s="343"/>
      <c r="D55" s="816" t="s">
        <v>12</v>
      </c>
      <c r="E55" s="817"/>
      <c r="F55" s="817"/>
      <c r="G55" s="817"/>
      <c r="H55" s="817"/>
      <c r="I55" s="818"/>
      <c r="J55" s="816" t="s">
        <v>13</v>
      </c>
      <c r="K55" s="817"/>
      <c r="L55" s="817"/>
      <c r="M55" s="817"/>
      <c r="N55" s="817"/>
      <c r="O55" s="818"/>
      <c r="P55" s="816" t="s">
        <v>14</v>
      </c>
      <c r="Q55" s="817"/>
      <c r="R55" s="817"/>
      <c r="S55" s="817"/>
      <c r="T55" s="817"/>
      <c r="U55" s="818"/>
      <c r="V55" s="816" t="s">
        <v>15</v>
      </c>
      <c r="W55" s="817"/>
      <c r="X55" s="817"/>
      <c r="Y55" s="817"/>
      <c r="Z55" s="817"/>
      <c r="AA55" s="818"/>
    </row>
    <row r="56" spans="2:27" s="429" customFormat="1" ht="51" customHeight="1">
      <c r="B56" s="348"/>
      <c r="C56" s="343"/>
      <c r="D56" s="804" t="s">
        <v>466</v>
      </c>
      <c r="E56" s="827"/>
      <c r="F56" s="828" t="s">
        <v>467</v>
      </c>
      <c r="G56" s="830" t="s">
        <v>468</v>
      </c>
      <c r="H56" s="831"/>
      <c r="I56" s="832" t="s">
        <v>470</v>
      </c>
      <c r="J56" s="804" t="s">
        <v>466</v>
      </c>
      <c r="K56" s="827"/>
      <c r="L56" s="828" t="s">
        <v>467</v>
      </c>
      <c r="M56" s="830" t="s">
        <v>468</v>
      </c>
      <c r="N56" s="831"/>
      <c r="O56" s="832" t="s">
        <v>470</v>
      </c>
      <c r="P56" s="804" t="s">
        <v>466</v>
      </c>
      <c r="Q56" s="827"/>
      <c r="R56" s="828" t="s">
        <v>467</v>
      </c>
      <c r="S56" s="830" t="s">
        <v>468</v>
      </c>
      <c r="T56" s="831"/>
      <c r="U56" s="832" t="s">
        <v>470</v>
      </c>
      <c r="V56" s="804" t="s">
        <v>466</v>
      </c>
      <c r="W56" s="827"/>
      <c r="X56" s="828" t="s">
        <v>467</v>
      </c>
      <c r="Y56" s="830" t="s">
        <v>468</v>
      </c>
      <c r="Z56" s="831"/>
      <c r="AA56" s="832" t="s">
        <v>470</v>
      </c>
    </row>
    <row r="57" spans="2:27" s="429" customFormat="1" ht="33" customHeight="1" thickBot="1">
      <c r="B57" s="430">
        <v>2</v>
      </c>
      <c r="C57" s="349" t="s">
        <v>11</v>
      </c>
      <c r="D57" s="394"/>
      <c r="E57" s="395" t="s">
        <v>501</v>
      </c>
      <c r="F57" s="829"/>
      <c r="G57" s="394"/>
      <c r="H57" s="395" t="s">
        <v>501</v>
      </c>
      <c r="I57" s="833"/>
      <c r="J57" s="394"/>
      <c r="K57" s="395" t="s">
        <v>501</v>
      </c>
      <c r="L57" s="829"/>
      <c r="M57" s="394"/>
      <c r="N57" s="395" t="s">
        <v>501</v>
      </c>
      <c r="O57" s="833"/>
      <c r="P57" s="394"/>
      <c r="Q57" s="395" t="s">
        <v>501</v>
      </c>
      <c r="R57" s="829"/>
      <c r="S57" s="394"/>
      <c r="T57" s="395" t="s">
        <v>501</v>
      </c>
      <c r="U57" s="833"/>
      <c r="V57" s="394"/>
      <c r="W57" s="395" t="s">
        <v>501</v>
      </c>
      <c r="X57" s="829"/>
      <c r="Y57" s="394"/>
      <c r="Z57" s="395" t="s">
        <v>501</v>
      </c>
      <c r="AA57" s="833"/>
    </row>
    <row r="58" spans="2:27" s="429" customFormat="1" ht="15.75" customHeight="1">
      <c r="B58" s="812" t="s">
        <v>712</v>
      </c>
      <c r="C58" s="396" t="s">
        <v>502</v>
      </c>
      <c r="D58" s="397">
        <v>0</v>
      </c>
      <c r="E58" s="398">
        <v>0</v>
      </c>
      <c r="F58" s="431">
        <v>0</v>
      </c>
      <c r="G58" s="432">
        <v>0</v>
      </c>
      <c r="H58" s="401">
        <v>0</v>
      </c>
      <c r="I58" s="433">
        <v>0</v>
      </c>
      <c r="J58" s="397">
        <v>0</v>
      </c>
      <c r="K58" s="398">
        <v>0</v>
      </c>
      <c r="L58" s="431">
        <v>0</v>
      </c>
      <c r="M58" s="432">
        <v>0</v>
      </c>
      <c r="N58" s="401">
        <v>0</v>
      </c>
      <c r="O58" s="433">
        <v>0</v>
      </c>
      <c r="P58" s="397">
        <v>0</v>
      </c>
      <c r="Q58" s="398">
        <v>0</v>
      </c>
      <c r="R58" s="431">
        <v>0</v>
      </c>
      <c r="S58" s="432">
        <v>0</v>
      </c>
      <c r="T58" s="401">
        <v>0</v>
      </c>
      <c r="U58" s="433">
        <v>0</v>
      </c>
      <c r="V58" s="397">
        <v>0</v>
      </c>
      <c r="W58" s="398">
        <v>0</v>
      </c>
      <c r="X58" s="431">
        <v>0</v>
      </c>
      <c r="Y58" s="432">
        <v>0</v>
      </c>
      <c r="Z58" s="401">
        <v>0</v>
      </c>
      <c r="AA58" s="433">
        <v>0</v>
      </c>
    </row>
    <row r="59" spans="2:27" s="429" customFormat="1" ht="15.75" customHeight="1">
      <c r="B59" s="813"/>
      <c r="C59" s="403" t="s">
        <v>477</v>
      </c>
      <c r="D59" s="397">
        <v>2732.9103019999998</v>
      </c>
      <c r="E59" s="398">
        <v>0</v>
      </c>
      <c r="F59" s="434">
        <v>889.11201800000003</v>
      </c>
      <c r="G59" s="397">
        <v>492.946303</v>
      </c>
      <c r="H59" s="398">
        <v>0</v>
      </c>
      <c r="I59" s="435">
        <v>1.136757</v>
      </c>
      <c r="J59" s="397">
        <v>2543.5689080000002</v>
      </c>
      <c r="K59" s="398">
        <v>0</v>
      </c>
      <c r="L59" s="434">
        <v>724.08529299999998</v>
      </c>
      <c r="M59" s="397">
        <v>293.28375399999999</v>
      </c>
      <c r="N59" s="398">
        <v>0</v>
      </c>
      <c r="O59" s="435">
        <v>0.73033499999999996</v>
      </c>
      <c r="P59" s="397">
        <v>2383.9662400000002</v>
      </c>
      <c r="Q59" s="398">
        <v>0</v>
      </c>
      <c r="R59" s="434">
        <v>573.12790700000005</v>
      </c>
      <c r="S59" s="397">
        <v>257.83070099999998</v>
      </c>
      <c r="T59" s="398">
        <v>0</v>
      </c>
      <c r="U59" s="435">
        <v>0.641509</v>
      </c>
      <c r="V59" s="397">
        <v>2530.103447</v>
      </c>
      <c r="W59" s="398">
        <v>0</v>
      </c>
      <c r="X59" s="434">
        <v>657.92604100000005</v>
      </c>
      <c r="Y59" s="397">
        <v>245.71087600000001</v>
      </c>
      <c r="Z59" s="398">
        <v>0</v>
      </c>
      <c r="AA59" s="435">
        <v>0.59314100000000003</v>
      </c>
    </row>
    <row r="60" spans="2:27" s="429" customFormat="1" ht="15.75" customHeight="1">
      <c r="B60" s="813"/>
      <c r="C60" s="404" t="s">
        <v>503</v>
      </c>
      <c r="D60" s="397">
        <v>26957.754663</v>
      </c>
      <c r="E60" s="398">
        <v>37.588982000000001</v>
      </c>
      <c r="F60" s="434">
        <v>13238.546126000001</v>
      </c>
      <c r="G60" s="397">
        <v>5525.2232790000007</v>
      </c>
      <c r="H60" s="398">
        <v>8.4194209999999998</v>
      </c>
      <c r="I60" s="435">
        <v>55.350192999999997</v>
      </c>
      <c r="J60" s="397">
        <v>22881.799598000001</v>
      </c>
      <c r="K60" s="398">
        <v>35.375379000000002</v>
      </c>
      <c r="L60" s="434">
        <v>9557.6841929999991</v>
      </c>
      <c r="M60" s="397">
        <v>3952.6453609999999</v>
      </c>
      <c r="N60" s="398">
        <v>7.7570880000000004</v>
      </c>
      <c r="O60" s="435">
        <v>50.217320999999998</v>
      </c>
      <c r="P60" s="397">
        <v>22159.063681</v>
      </c>
      <c r="Q60" s="398">
        <v>45.458815000000001</v>
      </c>
      <c r="R60" s="434">
        <v>10476.328342999999</v>
      </c>
      <c r="S60" s="397">
        <v>5045.9781409999987</v>
      </c>
      <c r="T60" s="398">
        <v>4.1394450000000003</v>
      </c>
      <c r="U60" s="435">
        <v>42.912714999999999</v>
      </c>
      <c r="V60" s="397">
        <v>23973.136782000001</v>
      </c>
      <c r="W60" s="398">
        <v>47.962845999999999</v>
      </c>
      <c r="X60" s="434">
        <v>10766.860989000001</v>
      </c>
      <c r="Y60" s="397">
        <v>5436.0502539999998</v>
      </c>
      <c r="Z60" s="398">
        <v>4.1203209999999997</v>
      </c>
      <c r="AA60" s="435">
        <v>60.509704999999997</v>
      </c>
    </row>
    <row r="61" spans="2:27" s="429" customFormat="1" ht="15.75" customHeight="1">
      <c r="B61" s="813"/>
      <c r="C61" s="405" t="s">
        <v>504</v>
      </c>
      <c r="D61" s="397">
        <v>1045.0929149999999</v>
      </c>
      <c r="E61" s="398">
        <v>0</v>
      </c>
      <c r="F61" s="434">
        <v>783.14625000000001</v>
      </c>
      <c r="G61" s="397">
        <v>270.41169300000001</v>
      </c>
      <c r="H61" s="398">
        <v>0</v>
      </c>
      <c r="I61" s="435">
        <v>4.82972</v>
      </c>
      <c r="J61" s="397">
        <v>956.93086700000003</v>
      </c>
      <c r="K61" s="398">
        <v>0</v>
      </c>
      <c r="L61" s="434">
        <v>703.89600900000005</v>
      </c>
      <c r="M61" s="397">
        <v>240.675264</v>
      </c>
      <c r="N61" s="398">
        <v>0</v>
      </c>
      <c r="O61" s="435">
        <v>2.6387960000000001</v>
      </c>
      <c r="P61" s="397">
        <v>932.10589900000002</v>
      </c>
      <c r="Q61" s="398">
        <v>0</v>
      </c>
      <c r="R61" s="434">
        <v>699.96031700000003</v>
      </c>
      <c r="S61" s="397">
        <v>235.62008900000001</v>
      </c>
      <c r="T61" s="398">
        <v>0</v>
      </c>
      <c r="U61" s="435">
        <v>2.7737470000000002</v>
      </c>
      <c r="V61" s="397">
        <v>2506.5575239999998</v>
      </c>
      <c r="W61" s="398">
        <v>0</v>
      </c>
      <c r="X61" s="434">
        <v>1435.4274929999999</v>
      </c>
      <c r="Y61" s="397">
        <v>500.261301</v>
      </c>
      <c r="Z61" s="398">
        <v>0</v>
      </c>
      <c r="AA61" s="435">
        <v>5.9694659999999997</v>
      </c>
    </row>
    <row r="62" spans="2:27" s="429" customFormat="1" ht="15.75" customHeight="1">
      <c r="B62" s="813"/>
      <c r="C62" s="405" t="s">
        <v>505</v>
      </c>
      <c r="D62" s="397">
        <v>26.392568000000001</v>
      </c>
      <c r="E62" s="398">
        <v>1E-3</v>
      </c>
      <c r="F62" s="434">
        <v>18.230975999999998</v>
      </c>
      <c r="G62" s="397">
        <v>11.784795000000001</v>
      </c>
      <c r="H62" s="398">
        <v>4.1999999999999998E-5</v>
      </c>
      <c r="I62" s="435">
        <v>0.137933</v>
      </c>
      <c r="J62" s="397">
        <v>23.081520000000001</v>
      </c>
      <c r="K62" s="398">
        <v>1E-3</v>
      </c>
      <c r="L62" s="434">
        <v>16.187296</v>
      </c>
      <c r="M62" s="397">
        <v>10.644690000000001</v>
      </c>
      <c r="N62" s="398">
        <v>4.1999999999999998E-5</v>
      </c>
      <c r="O62" s="435">
        <v>0.161438</v>
      </c>
      <c r="P62" s="397">
        <v>20.144545999999998</v>
      </c>
      <c r="Q62" s="398">
        <v>0</v>
      </c>
      <c r="R62" s="434">
        <v>15.200248999999999</v>
      </c>
      <c r="S62" s="397">
        <v>9.7892550000000007</v>
      </c>
      <c r="T62" s="398">
        <v>0</v>
      </c>
      <c r="U62" s="435">
        <v>5.2675E-2</v>
      </c>
      <c r="V62" s="397">
        <v>17.014104</v>
      </c>
      <c r="W62" s="398">
        <v>0</v>
      </c>
      <c r="X62" s="434">
        <v>11.433357000000001</v>
      </c>
      <c r="Y62" s="397">
        <v>7.7389229999999998</v>
      </c>
      <c r="Z62" s="398">
        <v>0</v>
      </c>
      <c r="AA62" s="435">
        <v>6.6762000000000002E-2</v>
      </c>
    </row>
    <row r="63" spans="2:27" s="429" customFormat="1" ht="15.75" customHeight="1">
      <c r="B63" s="813"/>
      <c r="C63" s="404" t="s">
        <v>480</v>
      </c>
      <c r="D63" s="397">
        <v>78.690774000000005</v>
      </c>
      <c r="E63" s="398">
        <v>0.55609600000000003</v>
      </c>
      <c r="F63" s="434">
        <v>77.638970999999998</v>
      </c>
      <c r="G63" s="397">
        <v>26.34854</v>
      </c>
      <c r="H63" s="398">
        <v>0.26977400000000001</v>
      </c>
      <c r="I63" s="435">
        <v>0.31459199999999998</v>
      </c>
      <c r="J63" s="397">
        <v>81.440549000000004</v>
      </c>
      <c r="K63" s="398">
        <v>0.46289999999999998</v>
      </c>
      <c r="L63" s="434">
        <v>80.560115999999994</v>
      </c>
      <c r="M63" s="397">
        <v>26.785029000000002</v>
      </c>
      <c r="N63" s="398">
        <v>0.20414199999999999</v>
      </c>
      <c r="O63" s="435">
        <v>0.51324199999999998</v>
      </c>
      <c r="P63" s="397">
        <v>82.800809999999998</v>
      </c>
      <c r="Q63" s="398">
        <v>0.32008700000000001</v>
      </c>
      <c r="R63" s="434">
        <v>81.626101000000006</v>
      </c>
      <c r="S63" s="397">
        <v>25.319118</v>
      </c>
      <c r="T63" s="398">
        <v>0.179341</v>
      </c>
      <c r="U63" s="435">
        <v>0.45497900000000002</v>
      </c>
      <c r="V63" s="397">
        <v>83.779949000000002</v>
      </c>
      <c r="W63" s="398">
        <v>0.36853000000000002</v>
      </c>
      <c r="X63" s="434">
        <v>83.005108000000007</v>
      </c>
      <c r="Y63" s="397">
        <v>22.90109</v>
      </c>
      <c r="Z63" s="398">
        <v>0.15171899999999999</v>
      </c>
      <c r="AA63" s="435">
        <v>0.39588200000000001</v>
      </c>
    </row>
    <row r="64" spans="2:27" s="429" customFormat="1" ht="15.75" customHeight="1">
      <c r="B64" s="813"/>
      <c r="C64" s="409" t="s">
        <v>506</v>
      </c>
      <c r="D64" s="397">
        <v>75.337585000000004</v>
      </c>
      <c r="E64" s="398">
        <v>0.46693299999999999</v>
      </c>
      <c r="F64" s="434">
        <v>74.657324000000003</v>
      </c>
      <c r="G64" s="397">
        <v>25.570637999999999</v>
      </c>
      <c r="H64" s="398">
        <v>0.244502</v>
      </c>
      <c r="I64" s="435">
        <v>0.24712500000000001</v>
      </c>
      <c r="J64" s="397">
        <v>77.645497000000006</v>
      </c>
      <c r="K64" s="398">
        <v>0.35670000000000002</v>
      </c>
      <c r="L64" s="434">
        <v>77.078396999999995</v>
      </c>
      <c r="M64" s="397">
        <v>25.788167999999999</v>
      </c>
      <c r="N64" s="398">
        <v>0.170377</v>
      </c>
      <c r="O64" s="435">
        <v>0.433504</v>
      </c>
      <c r="P64" s="397">
        <v>79.993683000000004</v>
      </c>
      <c r="Q64" s="398">
        <v>0.19950200000000001</v>
      </c>
      <c r="R64" s="434">
        <v>79.007532999999995</v>
      </c>
      <c r="S64" s="397">
        <v>24.479559999999999</v>
      </c>
      <c r="T64" s="398">
        <v>0.13170799999999999</v>
      </c>
      <c r="U64" s="435">
        <v>0.37194199999999999</v>
      </c>
      <c r="V64" s="397">
        <v>81.124931000000004</v>
      </c>
      <c r="W64" s="398">
        <v>0.199601</v>
      </c>
      <c r="X64" s="434">
        <v>80.330296000000004</v>
      </c>
      <c r="Y64" s="397">
        <v>22.099312000000001</v>
      </c>
      <c r="Z64" s="398">
        <v>9.0775999999999996E-2</v>
      </c>
      <c r="AA64" s="435">
        <v>0.29913099999999998</v>
      </c>
    </row>
    <row r="65" spans="2:27" s="429" customFormat="1" ht="15.75" customHeight="1">
      <c r="B65" s="813"/>
      <c r="C65" s="410" t="s">
        <v>507</v>
      </c>
      <c r="D65" s="397">
        <v>0</v>
      </c>
      <c r="E65" s="398">
        <v>0</v>
      </c>
      <c r="F65" s="434">
        <v>0</v>
      </c>
      <c r="G65" s="397">
        <v>0</v>
      </c>
      <c r="H65" s="398">
        <v>0</v>
      </c>
      <c r="I65" s="435">
        <v>0</v>
      </c>
      <c r="J65" s="397">
        <v>0</v>
      </c>
      <c r="K65" s="398">
        <v>0</v>
      </c>
      <c r="L65" s="434">
        <v>0</v>
      </c>
      <c r="M65" s="397">
        <v>0</v>
      </c>
      <c r="N65" s="398">
        <v>0</v>
      </c>
      <c r="O65" s="435">
        <v>0</v>
      </c>
      <c r="P65" s="397">
        <v>0</v>
      </c>
      <c r="Q65" s="398">
        <v>0</v>
      </c>
      <c r="R65" s="434">
        <v>0</v>
      </c>
      <c r="S65" s="397">
        <v>0</v>
      </c>
      <c r="T65" s="398">
        <v>0</v>
      </c>
      <c r="U65" s="435">
        <v>0</v>
      </c>
      <c r="V65" s="397">
        <v>0</v>
      </c>
      <c r="W65" s="398">
        <v>0</v>
      </c>
      <c r="X65" s="434">
        <v>0</v>
      </c>
      <c r="Y65" s="397">
        <v>0</v>
      </c>
      <c r="Z65" s="398">
        <v>0</v>
      </c>
      <c r="AA65" s="435">
        <v>0</v>
      </c>
    </row>
    <row r="66" spans="2:27" s="429" customFormat="1" ht="15.75" customHeight="1">
      <c r="B66" s="813"/>
      <c r="C66" s="410" t="s">
        <v>508</v>
      </c>
      <c r="D66" s="397">
        <v>75.337585000000004</v>
      </c>
      <c r="E66" s="398">
        <v>0.46693299999999999</v>
      </c>
      <c r="F66" s="434">
        <v>74.657324000000003</v>
      </c>
      <c r="G66" s="397">
        <v>25.570637999999999</v>
      </c>
      <c r="H66" s="398">
        <v>0.244502</v>
      </c>
      <c r="I66" s="435">
        <v>0.24712500000000001</v>
      </c>
      <c r="J66" s="397">
        <v>77.645497000000006</v>
      </c>
      <c r="K66" s="398">
        <v>0.35670000000000002</v>
      </c>
      <c r="L66" s="434">
        <v>77.078396999999995</v>
      </c>
      <c r="M66" s="397">
        <v>25.788167999999999</v>
      </c>
      <c r="N66" s="398">
        <v>0.170377</v>
      </c>
      <c r="O66" s="435">
        <v>0.433504</v>
      </c>
      <c r="P66" s="397">
        <v>79.993683000000004</v>
      </c>
      <c r="Q66" s="398">
        <v>0.19950200000000001</v>
      </c>
      <c r="R66" s="434">
        <v>79.007532999999995</v>
      </c>
      <c r="S66" s="397">
        <v>24.479559999999999</v>
      </c>
      <c r="T66" s="398">
        <v>0.13170799999999999</v>
      </c>
      <c r="U66" s="435">
        <v>0.37194199999999999</v>
      </c>
      <c r="V66" s="397">
        <v>81.124931000000004</v>
      </c>
      <c r="W66" s="398">
        <v>0.199601</v>
      </c>
      <c r="X66" s="434">
        <v>80.330296000000004</v>
      </c>
      <c r="Y66" s="397">
        <v>22.099312000000001</v>
      </c>
      <c r="Z66" s="398">
        <v>9.0775999999999996E-2</v>
      </c>
      <c r="AA66" s="435">
        <v>0.29913099999999998</v>
      </c>
    </row>
    <row r="67" spans="2:27" s="429" customFormat="1" ht="15.75" customHeight="1">
      <c r="B67" s="813"/>
      <c r="C67" s="409" t="s">
        <v>509</v>
      </c>
      <c r="D67" s="397">
        <v>0</v>
      </c>
      <c r="E67" s="398">
        <v>0</v>
      </c>
      <c r="F67" s="434">
        <v>0</v>
      </c>
      <c r="G67" s="397">
        <v>0</v>
      </c>
      <c r="H67" s="398">
        <v>0</v>
      </c>
      <c r="I67" s="435">
        <v>0</v>
      </c>
      <c r="J67" s="397">
        <v>2.6559999999999999E-3</v>
      </c>
      <c r="K67" s="398">
        <v>0</v>
      </c>
      <c r="L67" s="434">
        <v>2.03E-4</v>
      </c>
      <c r="M67" s="397">
        <v>1.8E-5</v>
      </c>
      <c r="N67" s="398">
        <v>0</v>
      </c>
      <c r="O67" s="435">
        <v>0</v>
      </c>
      <c r="P67" s="397">
        <v>2.6559999999999999E-3</v>
      </c>
      <c r="Q67" s="398">
        <v>0</v>
      </c>
      <c r="R67" s="434">
        <v>2.03E-4</v>
      </c>
      <c r="S67" s="397">
        <v>1.7E-5</v>
      </c>
      <c r="T67" s="398">
        <v>0</v>
      </c>
      <c r="U67" s="435">
        <v>0</v>
      </c>
      <c r="V67" s="397">
        <v>2.6559999999999999E-3</v>
      </c>
      <c r="W67" s="398">
        <v>0</v>
      </c>
      <c r="X67" s="434">
        <v>2.03E-4</v>
      </c>
      <c r="Y67" s="397">
        <v>2.5000000000000001E-5</v>
      </c>
      <c r="Z67" s="398">
        <v>0</v>
      </c>
      <c r="AA67" s="435">
        <v>0</v>
      </c>
    </row>
    <row r="68" spans="2:27" s="429" customFormat="1" ht="15.75" customHeight="1">
      <c r="B68" s="813"/>
      <c r="C68" s="409" t="s">
        <v>510</v>
      </c>
      <c r="D68" s="397">
        <v>3.353189</v>
      </c>
      <c r="E68" s="398">
        <v>8.9163000000000006E-2</v>
      </c>
      <c r="F68" s="434">
        <v>2.9816470000000002</v>
      </c>
      <c r="G68" s="397">
        <v>0.77790199999999998</v>
      </c>
      <c r="H68" s="398">
        <v>2.5271999999999999E-2</v>
      </c>
      <c r="I68" s="435">
        <v>6.7466999999999999E-2</v>
      </c>
      <c r="J68" s="397">
        <v>3.7923960000000001</v>
      </c>
      <c r="K68" s="398">
        <v>0.1062</v>
      </c>
      <c r="L68" s="434">
        <v>3.4815160000000001</v>
      </c>
      <c r="M68" s="397">
        <v>0.99684300000000003</v>
      </c>
      <c r="N68" s="398">
        <v>3.3765000000000003E-2</v>
      </c>
      <c r="O68" s="435">
        <v>7.9738000000000003E-2</v>
      </c>
      <c r="P68" s="397">
        <v>2.8044709999999999</v>
      </c>
      <c r="Q68" s="398">
        <v>0.120585</v>
      </c>
      <c r="R68" s="434">
        <v>2.6183649999999998</v>
      </c>
      <c r="S68" s="397">
        <v>0.83954099999999998</v>
      </c>
      <c r="T68" s="398">
        <v>4.7633000000000002E-2</v>
      </c>
      <c r="U68" s="435">
        <v>8.3037E-2</v>
      </c>
      <c r="V68" s="397">
        <v>2.6523620000000001</v>
      </c>
      <c r="W68" s="398">
        <v>0.168929</v>
      </c>
      <c r="X68" s="434">
        <v>2.6746089999999998</v>
      </c>
      <c r="Y68" s="397">
        <v>0.80175300000000005</v>
      </c>
      <c r="Z68" s="398">
        <v>6.0942999999999997E-2</v>
      </c>
      <c r="AA68" s="435">
        <v>9.6751000000000004E-2</v>
      </c>
    </row>
    <row r="69" spans="2:27" s="429" customFormat="1" ht="15.75" customHeight="1">
      <c r="B69" s="813"/>
      <c r="C69" s="410" t="s">
        <v>511</v>
      </c>
      <c r="D69" s="397">
        <v>1.11E-4</v>
      </c>
      <c r="E69" s="398">
        <v>1.11E-4</v>
      </c>
      <c r="F69" s="434">
        <v>1.11E-4</v>
      </c>
      <c r="G69" s="397">
        <v>0</v>
      </c>
      <c r="H69" s="398">
        <v>0</v>
      </c>
      <c r="I69" s="435">
        <v>1.07E-4</v>
      </c>
      <c r="J69" s="397">
        <v>0</v>
      </c>
      <c r="K69" s="398">
        <v>0</v>
      </c>
      <c r="L69" s="434">
        <v>0</v>
      </c>
      <c r="M69" s="397">
        <v>0</v>
      </c>
      <c r="N69" s="398">
        <v>0</v>
      </c>
      <c r="O69" s="435">
        <v>0</v>
      </c>
      <c r="P69" s="397">
        <v>0</v>
      </c>
      <c r="Q69" s="398">
        <v>0</v>
      </c>
      <c r="R69" s="434">
        <v>0</v>
      </c>
      <c r="S69" s="397">
        <v>0</v>
      </c>
      <c r="T69" s="398">
        <v>0</v>
      </c>
      <c r="U69" s="435">
        <v>0</v>
      </c>
      <c r="V69" s="397">
        <v>0</v>
      </c>
      <c r="W69" s="398">
        <v>0</v>
      </c>
      <c r="X69" s="434">
        <v>0</v>
      </c>
      <c r="Y69" s="397">
        <v>0</v>
      </c>
      <c r="Z69" s="398">
        <v>0</v>
      </c>
      <c r="AA69" s="435">
        <v>0</v>
      </c>
    </row>
    <row r="70" spans="2:27" s="429" customFormat="1" ht="15.75" customHeight="1">
      <c r="B70" s="813"/>
      <c r="C70" s="411" t="s">
        <v>512</v>
      </c>
      <c r="D70" s="397">
        <v>3.353078</v>
      </c>
      <c r="E70" s="398">
        <v>8.9052000000000006E-2</v>
      </c>
      <c r="F70" s="434">
        <v>2.9815360000000002</v>
      </c>
      <c r="G70" s="397">
        <v>0.77790199999999998</v>
      </c>
      <c r="H70" s="398">
        <v>2.5271999999999999E-2</v>
      </c>
      <c r="I70" s="435">
        <v>6.7360000000000003E-2</v>
      </c>
      <c r="J70" s="397">
        <v>3.7923960000000001</v>
      </c>
      <c r="K70" s="398">
        <v>0.1062</v>
      </c>
      <c r="L70" s="434">
        <v>3.4815160000000001</v>
      </c>
      <c r="M70" s="397">
        <v>0.99684300000000003</v>
      </c>
      <c r="N70" s="398">
        <v>3.3765000000000003E-2</v>
      </c>
      <c r="O70" s="435">
        <v>7.9738000000000003E-2</v>
      </c>
      <c r="P70" s="397">
        <v>2.8044709999999999</v>
      </c>
      <c r="Q70" s="398">
        <v>0.120585</v>
      </c>
      <c r="R70" s="434">
        <v>2.6183649999999998</v>
      </c>
      <c r="S70" s="397">
        <v>0.83954099999999998</v>
      </c>
      <c r="T70" s="398">
        <v>4.7633000000000002E-2</v>
      </c>
      <c r="U70" s="435">
        <v>8.3037E-2</v>
      </c>
      <c r="V70" s="397">
        <v>2.6523620000000001</v>
      </c>
      <c r="W70" s="398">
        <v>0.168929</v>
      </c>
      <c r="X70" s="434">
        <v>2.6746089999999998</v>
      </c>
      <c r="Y70" s="397">
        <v>0.80175300000000005</v>
      </c>
      <c r="Z70" s="398">
        <v>6.0942999999999997E-2</v>
      </c>
      <c r="AA70" s="435">
        <v>9.6751000000000004E-2</v>
      </c>
    </row>
    <row r="71" spans="2:27" s="429" customFormat="1" ht="15.75" customHeight="1">
      <c r="B71" s="813"/>
      <c r="C71" s="404" t="s">
        <v>487</v>
      </c>
      <c r="D71" s="397">
        <v>351.63953600000002</v>
      </c>
      <c r="E71" s="398">
        <v>0</v>
      </c>
      <c r="F71" s="434">
        <v>351.63953600000002</v>
      </c>
      <c r="G71" s="397">
        <v>846.45156299999996</v>
      </c>
      <c r="H71" s="398">
        <v>0</v>
      </c>
      <c r="I71" s="435">
        <v>0.60131800000000002</v>
      </c>
      <c r="J71" s="397">
        <v>209.68113700000001</v>
      </c>
      <c r="K71" s="398">
        <v>0</v>
      </c>
      <c r="L71" s="434">
        <v>209.68113700000001</v>
      </c>
      <c r="M71" s="397">
        <v>424.78203999999999</v>
      </c>
      <c r="N71" s="398">
        <v>0</v>
      </c>
      <c r="O71" s="435">
        <v>0</v>
      </c>
      <c r="P71" s="397">
        <v>214.51442499999999</v>
      </c>
      <c r="Q71" s="398">
        <v>0</v>
      </c>
      <c r="R71" s="434">
        <v>214.51442499999999</v>
      </c>
      <c r="S71" s="397">
        <v>431.49745799999999</v>
      </c>
      <c r="T71" s="398">
        <v>0</v>
      </c>
      <c r="U71" s="435">
        <v>0</v>
      </c>
      <c r="V71" s="397">
        <v>253.35415399999999</v>
      </c>
      <c r="W71" s="398">
        <v>0.29409600000000002</v>
      </c>
      <c r="X71" s="434">
        <v>253.35415399999999</v>
      </c>
      <c r="Y71" s="397">
        <v>524.54059299999994</v>
      </c>
      <c r="Z71" s="398">
        <v>0</v>
      </c>
      <c r="AA71" s="435">
        <v>12.926741</v>
      </c>
    </row>
    <row r="72" spans="2:27" ht="15.75" hidden="1" customHeight="1">
      <c r="B72" s="813"/>
      <c r="C72" s="413"/>
      <c r="D72" s="406"/>
      <c r="E72" s="414"/>
      <c r="F72" s="436"/>
      <c r="G72" s="406"/>
      <c r="H72" s="414"/>
      <c r="I72" s="437"/>
      <c r="J72" s="406"/>
      <c r="K72" s="414"/>
      <c r="L72" s="436"/>
      <c r="M72" s="406"/>
      <c r="N72" s="414"/>
      <c r="O72" s="437"/>
      <c r="P72" s="406"/>
      <c r="Q72" s="414"/>
      <c r="R72" s="436"/>
      <c r="S72" s="406"/>
      <c r="T72" s="414"/>
      <c r="U72" s="437"/>
      <c r="V72" s="406"/>
      <c r="W72" s="414"/>
      <c r="X72" s="436"/>
      <c r="Y72" s="406"/>
      <c r="Z72" s="414"/>
      <c r="AA72" s="437"/>
    </row>
    <row r="73" spans="2:27" s="429" customFormat="1" ht="15.75" customHeight="1">
      <c r="B73" s="813"/>
      <c r="C73" s="416" t="s">
        <v>513</v>
      </c>
      <c r="D73" s="438"/>
      <c r="E73" s="439"/>
      <c r="F73" s="440"/>
      <c r="G73" s="438"/>
      <c r="H73" s="439"/>
      <c r="I73" s="441"/>
      <c r="J73" s="438"/>
      <c r="K73" s="439"/>
      <c r="L73" s="440"/>
      <c r="M73" s="438"/>
      <c r="N73" s="439"/>
      <c r="O73" s="441"/>
      <c r="P73" s="438"/>
      <c r="Q73" s="439"/>
      <c r="R73" s="440"/>
      <c r="S73" s="438"/>
      <c r="T73" s="439"/>
      <c r="U73" s="441"/>
      <c r="V73" s="438"/>
      <c r="W73" s="439"/>
      <c r="X73" s="440"/>
      <c r="Y73" s="438"/>
      <c r="Z73" s="439"/>
      <c r="AA73" s="441"/>
    </row>
    <row r="74" spans="2:27" s="429" customFormat="1" ht="19.5" customHeight="1" thickBot="1">
      <c r="B74" s="814"/>
      <c r="C74" s="422" t="s">
        <v>518</v>
      </c>
      <c r="D74" s="442"/>
      <c r="E74" s="443"/>
      <c r="F74" s="444"/>
      <c r="G74" s="442"/>
      <c r="H74" s="443"/>
      <c r="I74" s="445"/>
      <c r="J74" s="442"/>
      <c r="K74" s="443"/>
      <c r="L74" s="444"/>
      <c r="M74" s="442"/>
      <c r="N74" s="443"/>
      <c r="O74" s="445"/>
      <c r="P74" s="442"/>
      <c r="Q74" s="443"/>
      <c r="R74" s="444"/>
      <c r="S74" s="442"/>
      <c r="T74" s="443"/>
      <c r="U74" s="445"/>
      <c r="V74" s="442"/>
      <c r="W74" s="443"/>
      <c r="X74" s="444"/>
      <c r="Y74" s="442"/>
      <c r="Z74" s="443"/>
      <c r="AA74" s="445"/>
    </row>
    <row r="75" spans="2:27" s="429" customFormat="1" ht="17.25" customHeight="1">
      <c r="B75" s="370"/>
      <c r="C75" s="341"/>
      <c r="D75" s="370" t="s">
        <v>490</v>
      </c>
      <c r="E75" s="341"/>
      <c r="F75" s="341"/>
      <c r="G75" s="341"/>
      <c r="H75" s="341"/>
      <c r="I75" s="341"/>
      <c r="J75" s="341"/>
      <c r="K75" s="341"/>
      <c r="L75" s="341"/>
      <c r="M75" s="341"/>
      <c r="N75" s="341"/>
      <c r="O75" s="341"/>
      <c r="P75" s="341"/>
      <c r="Q75" s="341"/>
      <c r="R75" s="341"/>
      <c r="S75" s="341"/>
      <c r="T75" s="341"/>
      <c r="U75" s="341"/>
    </row>
    <row r="76" spans="2:27" s="429" customFormat="1" ht="22.2">
      <c r="B76" s="446"/>
      <c r="D76" s="447"/>
      <c r="E76" s="447"/>
      <c r="F76" s="447"/>
      <c r="G76" s="447"/>
      <c r="H76" s="447"/>
      <c r="I76" s="447"/>
      <c r="J76" s="447"/>
      <c r="K76" s="447"/>
      <c r="L76" s="447"/>
      <c r="M76" s="447"/>
      <c r="N76" s="447"/>
      <c r="O76" s="447"/>
      <c r="P76" s="341"/>
      <c r="Q76" s="341"/>
      <c r="R76" s="341"/>
      <c r="S76" s="341"/>
      <c r="T76" s="341"/>
      <c r="U76" s="341"/>
    </row>
    <row r="77" spans="2:27" s="429" customFormat="1" ht="23.25" customHeight="1" thickBot="1">
      <c r="B77" s="446"/>
      <c r="D77" s="447"/>
      <c r="E77" s="447"/>
      <c r="F77" s="447"/>
      <c r="G77" s="447"/>
      <c r="H77" s="447"/>
      <c r="I77" s="447"/>
      <c r="J77" s="447"/>
      <c r="K77" s="447"/>
      <c r="L77" s="447"/>
      <c r="M77" s="447"/>
      <c r="N77" s="447"/>
      <c r="O77" s="447"/>
      <c r="P77" s="341"/>
      <c r="Q77" s="341"/>
      <c r="R77" s="341"/>
      <c r="S77" s="341"/>
      <c r="T77" s="341"/>
      <c r="U77" s="341"/>
    </row>
    <row r="78" spans="2:27" s="429" customFormat="1" ht="32.25" customHeight="1" thickBot="1">
      <c r="B78" s="338"/>
      <c r="C78" s="343"/>
      <c r="D78" s="816" t="s">
        <v>500</v>
      </c>
      <c r="E78" s="817"/>
      <c r="F78" s="817"/>
      <c r="G78" s="817"/>
      <c r="H78" s="817"/>
      <c r="I78" s="817"/>
      <c r="J78" s="817"/>
      <c r="K78" s="817"/>
      <c r="L78" s="817"/>
      <c r="M78" s="817"/>
      <c r="N78" s="817"/>
      <c r="O78" s="817"/>
      <c r="P78" s="817" t="str">
        <f>D78</f>
        <v>IRB Approach</v>
      </c>
      <c r="Q78" s="817"/>
      <c r="R78" s="817"/>
      <c r="S78" s="817"/>
      <c r="T78" s="817"/>
      <c r="U78" s="817"/>
      <c r="V78" s="817"/>
      <c r="W78" s="817"/>
      <c r="X78" s="817"/>
      <c r="Y78" s="817"/>
      <c r="Z78" s="817"/>
      <c r="AA78" s="818"/>
    </row>
    <row r="79" spans="2:27" s="429" customFormat="1" ht="32.25" customHeight="1" thickBot="1">
      <c r="B79" s="338"/>
      <c r="C79" s="343"/>
      <c r="D79" s="816" t="s">
        <v>12</v>
      </c>
      <c r="E79" s="817"/>
      <c r="F79" s="817"/>
      <c r="G79" s="817"/>
      <c r="H79" s="817"/>
      <c r="I79" s="818"/>
      <c r="J79" s="816" t="s">
        <v>13</v>
      </c>
      <c r="K79" s="817"/>
      <c r="L79" s="817"/>
      <c r="M79" s="817"/>
      <c r="N79" s="817"/>
      <c r="O79" s="818"/>
      <c r="P79" s="816" t="s">
        <v>14</v>
      </c>
      <c r="Q79" s="817"/>
      <c r="R79" s="817"/>
      <c r="S79" s="817"/>
      <c r="T79" s="817"/>
      <c r="U79" s="818"/>
      <c r="V79" s="816" t="s">
        <v>15</v>
      </c>
      <c r="W79" s="817"/>
      <c r="X79" s="817"/>
      <c r="Y79" s="817"/>
      <c r="Z79" s="817"/>
      <c r="AA79" s="818"/>
    </row>
    <row r="80" spans="2:27" s="429" customFormat="1" ht="51" customHeight="1">
      <c r="B80" s="348"/>
      <c r="C80" s="343"/>
      <c r="D80" s="804" t="s">
        <v>466</v>
      </c>
      <c r="E80" s="827"/>
      <c r="F80" s="828" t="s">
        <v>467</v>
      </c>
      <c r="G80" s="830" t="s">
        <v>468</v>
      </c>
      <c r="H80" s="831"/>
      <c r="I80" s="832" t="s">
        <v>470</v>
      </c>
      <c r="J80" s="804" t="s">
        <v>466</v>
      </c>
      <c r="K80" s="827"/>
      <c r="L80" s="828" t="s">
        <v>467</v>
      </c>
      <c r="M80" s="830" t="s">
        <v>468</v>
      </c>
      <c r="N80" s="831"/>
      <c r="O80" s="832" t="s">
        <v>470</v>
      </c>
      <c r="P80" s="804" t="s">
        <v>466</v>
      </c>
      <c r="Q80" s="827"/>
      <c r="R80" s="828" t="s">
        <v>467</v>
      </c>
      <c r="S80" s="830" t="s">
        <v>468</v>
      </c>
      <c r="T80" s="831"/>
      <c r="U80" s="832" t="s">
        <v>470</v>
      </c>
      <c r="V80" s="804" t="s">
        <v>466</v>
      </c>
      <c r="W80" s="827"/>
      <c r="X80" s="828" t="s">
        <v>467</v>
      </c>
      <c r="Y80" s="830" t="s">
        <v>468</v>
      </c>
      <c r="Z80" s="831"/>
      <c r="AA80" s="832" t="s">
        <v>470</v>
      </c>
    </row>
    <row r="81" spans="2:27" s="429" customFormat="1" ht="33" customHeight="1" thickBot="1">
      <c r="B81" s="430">
        <v>3</v>
      </c>
      <c r="C81" s="349" t="s">
        <v>11</v>
      </c>
      <c r="D81" s="394"/>
      <c r="E81" s="395" t="s">
        <v>501</v>
      </c>
      <c r="F81" s="829"/>
      <c r="G81" s="394"/>
      <c r="H81" s="395" t="s">
        <v>501</v>
      </c>
      <c r="I81" s="833"/>
      <c r="J81" s="394"/>
      <c r="K81" s="395" t="s">
        <v>501</v>
      </c>
      <c r="L81" s="829"/>
      <c r="M81" s="394"/>
      <c r="N81" s="395" t="s">
        <v>501</v>
      </c>
      <c r="O81" s="833"/>
      <c r="P81" s="394"/>
      <c r="Q81" s="395" t="s">
        <v>501</v>
      </c>
      <c r="R81" s="829"/>
      <c r="S81" s="394"/>
      <c r="T81" s="395" t="s">
        <v>501</v>
      </c>
      <c r="U81" s="833"/>
      <c r="V81" s="394"/>
      <c r="W81" s="395" t="s">
        <v>501</v>
      </c>
      <c r="X81" s="829"/>
      <c r="Y81" s="394"/>
      <c r="Z81" s="395" t="s">
        <v>501</v>
      </c>
      <c r="AA81" s="833"/>
    </row>
    <row r="82" spans="2:27" s="429" customFormat="1" ht="15.75" customHeight="1">
      <c r="B82" s="812" t="s">
        <v>708</v>
      </c>
      <c r="C82" s="396" t="s">
        <v>502</v>
      </c>
      <c r="D82" s="397">
        <v>0</v>
      </c>
      <c r="E82" s="398">
        <v>0</v>
      </c>
      <c r="F82" s="431">
        <v>0</v>
      </c>
      <c r="G82" s="432">
        <v>0</v>
      </c>
      <c r="H82" s="401">
        <v>0</v>
      </c>
      <c r="I82" s="433">
        <v>0</v>
      </c>
      <c r="J82" s="397">
        <v>0</v>
      </c>
      <c r="K82" s="398">
        <v>0</v>
      </c>
      <c r="L82" s="431">
        <v>0</v>
      </c>
      <c r="M82" s="432">
        <v>0</v>
      </c>
      <c r="N82" s="401">
        <v>0</v>
      </c>
      <c r="O82" s="433">
        <v>0</v>
      </c>
      <c r="P82" s="397">
        <v>0</v>
      </c>
      <c r="Q82" s="398">
        <v>0</v>
      </c>
      <c r="R82" s="431">
        <v>0</v>
      </c>
      <c r="S82" s="432">
        <v>0</v>
      </c>
      <c r="T82" s="401">
        <v>0</v>
      </c>
      <c r="U82" s="433">
        <v>0</v>
      </c>
      <c r="V82" s="397">
        <v>0</v>
      </c>
      <c r="W82" s="398">
        <v>0</v>
      </c>
      <c r="X82" s="431">
        <v>0</v>
      </c>
      <c r="Y82" s="432">
        <v>0</v>
      </c>
      <c r="Z82" s="401">
        <v>0</v>
      </c>
      <c r="AA82" s="433">
        <v>0</v>
      </c>
    </row>
    <row r="83" spans="2:27" s="429" customFormat="1" ht="15.75" customHeight="1">
      <c r="B83" s="813"/>
      <c r="C83" s="403" t="s">
        <v>477</v>
      </c>
      <c r="D83" s="397">
        <v>4367.3393470000001</v>
      </c>
      <c r="E83" s="398">
        <v>0</v>
      </c>
      <c r="F83" s="434">
        <v>2708.3907549999999</v>
      </c>
      <c r="G83" s="397">
        <v>709.69373399999995</v>
      </c>
      <c r="H83" s="398">
        <v>0</v>
      </c>
      <c r="I83" s="435">
        <v>3.6396920000000001</v>
      </c>
      <c r="J83" s="397">
        <v>3834.1484479999999</v>
      </c>
      <c r="K83" s="398">
        <v>0</v>
      </c>
      <c r="L83" s="434">
        <v>2108.734238</v>
      </c>
      <c r="M83" s="397">
        <v>804.00024299999995</v>
      </c>
      <c r="N83" s="398">
        <v>0</v>
      </c>
      <c r="O83" s="435">
        <v>2.1845500000000002</v>
      </c>
      <c r="P83" s="397">
        <v>3861.1637070000002</v>
      </c>
      <c r="Q83" s="398">
        <v>0</v>
      </c>
      <c r="R83" s="434">
        <v>2154.7378010000002</v>
      </c>
      <c r="S83" s="397">
        <v>703.696822</v>
      </c>
      <c r="T83" s="398">
        <v>0</v>
      </c>
      <c r="U83" s="435">
        <v>2.1470919999999998</v>
      </c>
      <c r="V83" s="397">
        <v>4917.6603059999998</v>
      </c>
      <c r="W83" s="398">
        <v>0</v>
      </c>
      <c r="X83" s="434">
        <v>3164.1301939999998</v>
      </c>
      <c r="Y83" s="397">
        <v>1334.556955</v>
      </c>
      <c r="Z83" s="398">
        <v>0</v>
      </c>
      <c r="AA83" s="435">
        <v>1.9464920000000001</v>
      </c>
    </row>
    <row r="84" spans="2:27" s="429" customFormat="1" ht="15.75" customHeight="1">
      <c r="B84" s="813"/>
      <c r="C84" s="404" t="s">
        <v>503</v>
      </c>
      <c r="D84" s="397">
        <v>10869.064811</v>
      </c>
      <c r="E84" s="398">
        <v>62.020519</v>
      </c>
      <c r="F84" s="434">
        <v>3747.6785450000002</v>
      </c>
      <c r="G84" s="397">
        <v>1725.6334429999999</v>
      </c>
      <c r="H84" s="398">
        <v>14.269434</v>
      </c>
      <c r="I84" s="435">
        <v>28.626034000000001</v>
      </c>
      <c r="J84" s="397">
        <v>10128.752734000002</v>
      </c>
      <c r="K84" s="398">
        <v>61.929879999999997</v>
      </c>
      <c r="L84" s="434">
        <v>3393.1886930000001</v>
      </c>
      <c r="M84" s="397">
        <v>1551.678625</v>
      </c>
      <c r="N84" s="398">
        <v>14.248779000000001</v>
      </c>
      <c r="O84" s="435">
        <v>31.194641000000001</v>
      </c>
      <c r="P84" s="397">
        <v>9885.8102409999992</v>
      </c>
      <c r="Q84" s="398">
        <v>61.654631999999999</v>
      </c>
      <c r="R84" s="434">
        <v>2939.025423</v>
      </c>
      <c r="S84" s="397">
        <v>1823.9143730000001</v>
      </c>
      <c r="T84" s="398">
        <v>7.8259439999999998</v>
      </c>
      <c r="U84" s="435">
        <v>32.964556999999999</v>
      </c>
      <c r="V84" s="397">
        <v>10006.420323</v>
      </c>
      <c r="W84" s="398">
        <v>63.594644000000002</v>
      </c>
      <c r="X84" s="434">
        <v>2987.423327</v>
      </c>
      <c r="Y84" s="397">
        <v>1813.748517</v>
      </c>
      <c r="Z84" s="398">
        <v>8.2914259999999995</v>
      </c>
      <c r="AA84" s="435">
        <v>34.586407000000001</v>
      </c>
    </row>
    <row r="85" spans="2:27" s="429" customFormat="1" ht="15.75" customHeight="1">
      <c r="B85" s="813"/>
      <c r="C85" s="405" t="s">
        <v>504</v>
      </c>
      <c r="D85" s="397">
        <v>245.35628399999999</v>
      </c>
      <c r="E85" s="398">
        <v>0</v>
      </c>
      <c r="F85" s="434">
        <v>183.400678</v>
      </c>
      <c r="G85" s="397">
        <v>91.916151999999997</v>
      </c>
      <c r="H85" s="398">
        <v>0</v>
      </c>
      <c r="I85" s="435">
        <v>1.189603</v>
      </c>
      <c r="J85" s="397">
        <v>187.64369500000001</v>
      </c>
      <c r="K85" s="398">
        <v>0</v>
      </c>
      <c r="L85" s="434">
        <v>133.94048599999999</v>
      </c>
      <c r="M85" s="397">
        <v>66.677468000000005</v>
      </c>
      <c r="N85" s="398">
        <v>0</v>
      </c>
      <c r="O85" s="435">
        <v>0.81210899999999997</v>
      </c>
      <c r="P85" s="397">
        <v>244.35458299999999</v>
      </c>
      <c r="Q85" s="398">
        <v>0</v>
      </c>
      <c r="R85" s="434">
        <v>190.65137300000001</v>
      </c>
      <c r="S85" s="397">
        <v>118.600976</v>
      </c>
      <c r="T85" s="398">
        <v>0</v>
      </c>
      <c r="U85" s="435">
        <v>3.0924510000000001</v>
      </c>
      <c r="V85" s="397">
        <v>243.41597899999999</v>
      </c>
      <c r="W85" s="398">
        <v>0</v>
      </c>
      <c r="X85" s="434">
        <v>191.73351500000001</v>
      </c>
      <c r="Y85" s="397">
        <v>80.080579</v>
      </c>
      <c r="Z85" s="398">
        <v>0</v>
      </c>
      <c r="AA85" s="435">
        <v>3.3232189999999999</v>
      </c>
    </row>
    <row r="86" spans="2:27" s="429" customFormat="1" ht="15.75" customHeight="1">
      <c r="B86" s="813"/>
      <c r="C86" s="405" t="s">
        <v>505</v>
      </c>
      <c r="D86" s="397">
        <v>7.9028</v>
      </c>
      <c r="E86" s="398">
        <v>0</v>
      </c>
      <c r="F86" s="434">
        <v>3.7269510000000001</v>
      </c>
      <c r="G86" s="397">
        <v>2.480518</v>
      </c>
      <c r="H86" s="398">
        <v>0</v>
      </c>
      <c r="I86" s="435">
        <v>2.8649999999999999E-3</v>
      </c>
      <c r="J86" s="397">
        <v>9.9644469999999998</v>
      </c>
      <c r="K86" s="398">
        <v>0</v>
      </c>
      <c r="L86" s="434">
        <v>4.7141690000000001</v>
      </c>
      <c r="M86" s="397">
        <v>3.28302</v>
      </c>
      <c r="N86" s="398">
        <v>0</v>
      </c>
      <c r="O86" s="435">
        <v>5.6502999999999998E-2</v>
      </c>
      <c r="P86" s="397">
        <v>7.7539680000000004</v>
      </c>
      <c r="Q86" s="398">
        <v>0</v>
      </c>
      <c r="R86" s="434">
        <v>4.6066279999999997</v>
      </c>
      <c r="S86" s="397">
        <v>2.9618410000000002</v>
      </c>
      <c r="T86" s="398">
        <v>0</v>
      </c>
      <c r="U86" s="435">
        <v>1.1993E-2</v>
      </c>
      <c r="V86" s="397">
        <v>7.7799040000000002</v>
      </c>
      <c r="W86" s="398">
        <v>0</v>
      </c>
      <c r="X86" s="434">
        <v>3.64181</v>
      </c>
      <c r="Y86" s="397">
        <v>2.391848</v>
      </c>
      <c r="Z86" s="398">
        <v>0</v>
      </c>
      <c r="AA86" s="435">
        <v>3.5349999999999999E-3</v>
      </c>
    </row>
    <row r="87" spans="2:27" s="429" customFormat="1" ht="15.75" customHeight="1">
      <c r="B87" s="813"/>
      <c r="C87" s="404" t="s">
        <v>480</v>
      </c>
      <c r="D87" s="397">
        <v>33.049287</v>
      </c>
      <c r="E87" s="398">
        <v>0.65828500000000001</v>
      </c>
      <c r="F87" s="434">
        <v>31.425699000000002</v>
      </c>
      <c r="G87" s="397">
        <v>10.907069</v>
      </c>
      <c r="H87" s="398">
        <v>0.143984</v>
      </c>
      <c r="I87" s="435">
        <v>0.40004699999999999</v>
      </c>
      <c r="J87" s="397">
        <v>34.270302000000001</v>
      </c>
      <c r="K87" s="398">
        <v>0.65413399999999999</v>
      </c>
      <c r="L87" s="434">
        <v>32.804392</v>
      </c>
      <c r="M87" s="397">
        <v>10.980193999999999</v>
      </c>
      <c r="N87" s="398">
        <v>0.143207</v>
      </c>
      <c r="O87" s="435">
        <v>0.44104700000000002</v>
      </c>
      <c r="P87" s="397">
        <v>33.864337999999996</v>
      </c>
      <c r="Q87" s="398">
        <v>0.62184499999999998</v>
      </c>
      <c r="R87" s="434">
        <v>32.702168999999998</v>
      </c>
      <c r="S87" s="397">
        <v>11.448707000000001</v>
      </c>
      <c r="T87" s="398">
        <v>0.18798500000000001</v>
      </c>
      <c r="U87" s="435">
        <v>0.54771400000000003</v>
      </c>
      <c r="V87" s="397">
        <v>33.955570999999999</v>
      </c>
      <c r="W87" s="398">
        <v>0.54714700000000005</v>
      </c>
      <c r="X87" s="434">
        <v>33.039537000000003</v>
      </c>
      <c r="Y87" s="397">
        <v>10.768109000000001</v>
      </c>
      <c r="Z87" s="398">
        <v>0.180307</v>
      </c>
      <c r="AA87" s="435">
        <v>0.46854800000000002</v>
      </c>
    </row>
    <row r="88" spans="2:27" s="429" customFormat="1" ht="15.75" customHeight="1">
      <c r="B88" s="813"/>
      <c r="C88" s="409" t="s">
        <v>506</v>
      </c>
      <c r="D88" s="397">
        <v>30.825074000000001</v>
      </c>
      <c r="E88" s="398">
        <v>0.41667700000000002</v>
      </c>
      <c r="F88" s="434">
        <v>29.796831000000001</v>
      </c>
      <c r="G88" s="397">
        <v>10.530699</v>
      </c>
      <c r="H88" s="398">
        <v>0.116956</v>
      </c>
      <c r="I88" s="435">
        <v>0.18781300000000001</v>
      </c>
      <c r="J88" s="397">
        <v>31.995825</v>
      </c>
      <c r="K88" s="398">
        <v>0.40870200000000001</v>
      </c>
      <c r="L88" s="434">
        <v>30.916505000000001</v>
      </c>
      <c r="M88" s="397">
        <v>10.439418</v>
      </c>
      <c r="N88" s="398">
        <v>0.11565599999999999</v>
      </c>
      <c r="O88" s="435">
        <v>0.22295899999999999</v>
      </c>
      <c r="P88" s="397">
        <v>31.732572999999999</v>
      </c>
      <c r="Q88" s="398">
        <v>0.31155899999999997</v>
      </c>
      <c r="R88" s="434">
        <v>30.732527999999999</v>
      </c>
      <c r="S88" s="397">
        <v>10.820480999999999</v>
      </c>
      <c r="T88" s="398">
        <v>0.13389799999999999</v>
      </c>
      <c r="U88" s="435">
        <v>0.28806700000000002</v>
      </c>
      <c r="V88" s="397">
        <v>32.138204999999999</v>
      </c>
      <c r="W88" s="398">
        <v>0.29980299999999999</v>
      </c>
      <c r="X88" s="434">
        <v>31.22484</v>
      </c>
      <c r="Y88" s="397">
        <v>10.284848</v>
      </c>
      <c r="Z88" s="398">
        <v>0.13081999999999999</v>
      </c>
      <c r="AA88" s="435">
        <v>0.25409900000000002</v>
      </c>
    </row>
    <row r="89" spans="2:27" s="429" customFormat="1" ht="15.75" customHeight="1">
      <c r="B89" s="813"/>
      <c r="C89" s="410" t="s">
        <v>507</v>
      </c>
      <c r="D89" s="397">
        <v>0</v>
      </c>
      <c r="E89" s="398">
        <v>0</v>
      </c>
      <c r="F89" s="434">
        <v>0</v>
      </c>
      <c r="G89" s="397">
        <v>0</v>
      </c>
      <c r="H89" s="398">
        <v>0</v>
      </c>
      <c r="I89" s="435">
        <v>0</v>
      </c>
      <c r="J89" s="397">
        <v>0</v>
      </c>
      <c r="K89" s="398">
        <v>0</v>
      </c>
      <c r="L89" s="434">
        <v>0</v>
      </c>
      <c r="M89" s="397">
        <v>0</v>
      </c>
      <c r="N89" s="398">
        <v>0</v>
      </c>
      <c r="O89" s="435">
        <v>0</v>
      </c>
      <c r="P89" s="397">
        <v>0</v>
      </c>
      <c r="Q89" s="398">
        <v>0</v>
      </c>
      <c r="R89" s="434">
        <v>0</v>
      </c>
      <c r="S89" s="397">
        <v>0</v>
      </c>
      <c r="T89" s="398">
        <v>0</v>
      </c>
      <c r="U89" s="435">
        <v>0</v>
      </c>
      <c r="V89" s="397">
        <v>0</v>
      </c>
      <c r="W89" s="398">
        <v>0</v>
      </c>
      <c r="X89" s="434">
        <v>0</v>
      </c>
      <c r="Y89" s="397">
        <v>0</v>
      </c>
      <c r="Z89" s="398">
        <v>0</v>
      </c>
      <c r="AA89" s="435">
        <v>0</v>
      </c>
    </row>
    <row r="90" spans="2:27" s="429" customFormat="1" ht="15.75" customHeight="1">
      <c r="B90" s="813"/>
      <c r="C90" s="410" t="s">
        <v>508</v>
      </c>
      <c r="D90" s="397">
        <v>30.825074000000001</v>
      </c>
      <c r="E90" s="398">
        <v>0.41667700000000002</v>
      </c>
      <c r="F90" s="434">
        <v>29.796831000000001</v>
      </c>
      <c r="G90" s="397">
        <v>10.530699</v>
      </c>
      <c r="H90" s="398">
        <v>0.116956</v>
      </c>
      <c r="I90" s="435">
        <v>0.18781300000000001</v>
      </c>
      <c r="J90" s="397">
        <v>31.995825</v>
      </c>
      <c r="K90" s="398">
        <v>0.40870200000000001</v>
      </c>
      <c r="L90" s="434">
        <v>30.916505000000001</v>
      </c>
      <c r="M90" s="397">
        <v>10.439418</v>
      </c>
      <c r="N90" s="398">
        <v>0.11565599999999999</v>
      </c>
      <c r="O90" s="435">
        <v>0.22295899999999999</v>
      </c>
      <c r="P90" s="397">
        <v>31.732572999999999</v>
      </c>
      <c r="Q90" s="398">
        <v>0.31155899999999997</v>
      </c>
      <c r="R90" s="434">
        <v>30.732527999999999</v>
      </c>
      <c r="S90" s="397">
        <v>10.820480999999999</v>
      </c>
      <c r="T90" s="398">
        <v>0.13389799999999999</v>
      </c>
      <c r="U90" s="435">
        <v>0.28806700000000002</v>
      </c>
      <c r="V90" s="397">
        <v>32.138204999999999</v>
      </c>
      <c r="W90" s="398">
        <v>0.29980299999999999</v>
      </c>
      <c r="X90" s="434">
        <v>31.22484</v>
      </c>
      <c r="Y90" s="397">
        <v>10.284848</v>
      </c>
      <c r="Z90" s="398">
        <v>0.13081999999999999</v>
      </c>
      <c r="AA90" s="435">
        <v>0.25409900000000002</v>
      </c>
    </row>
    <row r="91" spans="2:27" s="429" customFormat="1" ht="15.75" customHeight="1">
      <c r="B91" s="813"/>
      <c r="C91" s="409" t="s">
        <v>509</v>
      </c>
      <c r="D91" s="397">
        <v>0</v>
      </c>
      <c r="E91" s="398">
        <v>0</v>
      </c>
      <c r="F91" s="434">
        <v>0</v>
      </c>
      <c r="G91" s="397">
        <v>0</v>
      </c>
      <c r="H91" s="398">
        <v>0</v>
      </c>
      <c r="I91" s="435">
        <v>0</v>
      </c>
      <c r="J91" s="397">
        <v>1E-3</v>
      </c>
      <c r="K91" s="398">
        <v>0</v>
      </c>
      <c r="L91" s="434">
        <v>1.01E-3</v>
      </c>
      <c r="M91" s="397">
        <v>3.6000000000000001E-5</v>
      </c>
      <c r="N91" s="398">
        <v>0</v>
      </c>
      <c r="O91" s="435">
        <v>0</v>
      </c>
      <c r="P91" s="397">
        <v>1E-3</v>
      </c>
      <c r="Q91" s="398">
        <v>0</v>
      </c>
      <c r="R91" s="434">
        <v>9.7400000000000004E-4</v>
      </c>
      <c r="S91" s="397">
        <v>3.1000000000000001E-5</v>
      </c>
      <c r="T91" s="398">
        <v>0</v>
      </c>
      <c r="U91" s="435">
        <v>0</v>
      </c>
      <c r="V91" s="397">
        <v>1E-3</v>
      </c>
      <c r="W91" s="398">
        <v>0</v>
      </c>
      <c r="X91" s="434">
        <v>9.3499999999999996E-4</v>
      </c>
      <c r="Y91" s="397">
        <v>3.0000000000000001E-5</v>
      </c>
      <c r="Z91" s="398">
        <v>0</v>
      </c>
      <c r="AA91" s="435">
        <v>0</v>
      </c>
    </row>
    <row r="92" spans="2:27" s="429" customFormat="1" ht="15.75" customHeight="1">
      <c r="B92" s="813"/>
      <c r="C92" s="409" t="s">
        <v>510</v>
      </c>
      <c r="D92" s="397">
        <v>2.2242130000000002</v>
      </c>
      <c r="E92" s="398">
        <v>0.24160799999999999</v>
      </c>
      <c r="F92" s="434">
        <v>1.628868</v>
      </c>
      <c r="G92" s="397">
        <v>0.37636999999999998</v>
      </c>
      <c r="H92" s="398">
        <v>2.7028E-2</v>
      </c>
      <c r="I92" s="435">
        <v>0.21223400000000001</v>
      </c>
      <c r="J92" s="397">
        <v>2.2734770000000002</v>
      </c>
      <c r="K92" s="398">
        <v>0.24543200000000001</v>
      </c>
      <c r="L92" s="434">
        <v>1.8868769999999999</v>
      </c>
      <c r="M92" s="397">
        <v>0.54074</v>
      </c>
      <c r="N92" s="398">
        <v>2.7550999999999999E-2</v>
      </c>
      <c r="O92" s="435">
        <v>0.218088</v>
      </c>
      <c r="P92" s="397">
        <v>2.1307649999999998</v>
      </c>
      <c r="Q92" s="398">
        <v>0.31028600000000001</v>
      </c>
      <c r="R92" s="434">
        <v>1.9686669999999999</v>
      </c>
      <c r="S92" s="397">
        <v>0.62819499999999995</v>
      </c>
      <c r="T92" s="398">
        <v>5.4087000000000003E-2</v>
      </c>
      <c r="U92" s="435">
        <v>0.25964700000000002</v>
      </c>
      <c r="V92" s="397">
        <v>1.8163659999999999</v>
      </c>
      <c r="W92" s="398">
        <v>0.24734400000000001</v>
      </c>
      <c r="X92" s="434">
        <v>1.8137620000000001</v>
      </c>
      <c r="Y92" s="397">
        <v>0.48323100000000002</v>
      </c>
      <c r="Z92" s="398">
        <v>4.9487000000000003E-2</v>
      </c>
      <c r="AA92" s="435">
        <v>0.214449</v>
      </c>
    </row>
    <row r="93" spans="2:27" s="429" customFormat="1" ht="15.75" customHeight="1">
      <c r="B93" s="813"/>
      <c r="C93" s="410" t="s">
        <v>511</v>
      </c>
      <c r="D93" s="397">
        <v>6.9999999999999994E-5</v>
      </c>
      <c r="E93" s="398">
        <v>0</v>
      </c>
      <c r="F93" s="434">
        <v>6.9999999999999994E-5</v>
      </c>
      <c r="G93" s="397">
        <v>2.24E-4</v>
      </c>
      <c r="H93" s="398">
        <v>0</v>
      </c>
      <c r="I93" s="435">
        <v>1.9000000000000001E-5</v>
      </c>
      <c r="J93" s="397">
        <v>7.2999999999999999E-5</v>
      </c>
      <c r="K93" s="398">
        <v>0</v>
      </c>
      <c r="L93" s="434">
        <v>7.2999999999999999E-5</v>
      </c>
      <c r="M93" s="397">
        <v>2.1900000000000001E-4</v>
      </c>
      <c r="N93" s="398">
        <v>0</v>
      </c>
      <c r="O93" s="435">
        <v>2.5000000000000001E-5</v>
      </c>
      <c r="P93" s="397">
        <v>7.4999999999999993E-5</v>
      </c>
      <c r="Q93" s="398">
        <v>0</v>
      </c>
      <c r="R93" s="434">
        <v>7.4999999999999993E-5</v>
      </c>
      <c r="S93" s="397">
        <v>2.42E-4</v>
      </c>
      <c r="T93" s="398">
        <v>0</v>
      </c>
      <c r="U93" s="435">
        <v>2.5999999999999998E-5</v>
      </c>
      <c r="V93" s="397">
        <v>7.7999999999999999E-5</v>
      </c>
      <c r="W93" s="398">
        <v>0</v>
      </c>
      <c r="X93" s="434">
        <v>7.7999999999999999E-5</v>
      </c>
      <c r="Y93" s="397">
        <v>2.5000000000000001E-4</v>
      </c>
      <c r="Z93" s="398">
        <v>0</v>
      </c>
      <c r="AA93" s="435">
        <v>2.8E-5</v>
      </c>
    </row>
    <row r="94" spans="2:27" s="429" customFormat="1" ht="15.75" customHeight="1">
      <c r="B94" s="813"/>
      <c r="C94" s="411" t="s">
        <v>512</v>
      </c>
      <c r="D94" s="397">
        <v>2.2241430000000002</v>
      </c>
      <c r="E94" s="398">
        <v>0.24160799999999999</v>
      </c>
      <c r="F94" s="434">
        <v>1.628798</v>
      </c>
      <c r="G94" s="397">
        <v>0.37614599999999998</v>
      </c>
      <c r="H94" s="398">
        <v>2.7028E-2</v>
      </c>
      <c r="I94" s="435">
        <v>0.21221499999999999</v>
      </c>
      <c r="J94" s="397">
        <v>2.2734040000000002</v>
      </c>
      <c r="K94" s="398">
        <v>0.24543200000000001</v>
      </c>
      <c r="L94" s="434">
        <v>1.8868039999999999</v>
      </c>
      <c r="M94" s="397">
        <v>0.54052100000000003</v>
      </c>
      <c r="N94" s="398">
        <v>2.7550999999999999E-2</v>
      </c>
      <c r="O94" s="435">
        <v>0.21806300000000001</v>
      </c>
      <c r="P94" s="397">
        <v>2.13069</v>
      </c>
      <c r="Q94" s="398">
        <v>0.31028600000000001</v>
      </c>
      <c r="R94" s="434">
        <v>1.9685919999999999</v>
      </c>
      <c r="S94" s="397">
        <v>0.62795299999999998</v>
      </c>
      <c r="T94" s="398">
        <v>5.4087000000000003E-2</v>
      </c>
      <c r="U94" s="435">
        <v>0.25962099999999999</v>
      </c>
      <c r="V94" s="397">
        <v>1.8162879999999999</v>
      </c>
      <c r="W94" s="398">
        <v>0.24734400000000001</v>
      </c>
      <c r="X94" s="434">
        <v>1.8136840000000001</v>
      </c>
      <c r="Y94" s="397">
        <v>0.48298099999999999</v>
      </c>
      <c r="Z94" s="398">
        <v>4.9487000000000003E-2</v>
      </c>
      <c r="AA94" s="435">
        <v>0.214421</v>
      </c>
    </row>
    <row r="95" spans="2:27" s="429" customFormat="1" ht="15.75" customHeight="1">
      <c r="B95" s="813"/>
      <c r="C95" s="404" t="s">
        <v>487</v>
      </c>
      <c r="D95" s="397">
        <v>84.736495000000005</v>
      </c>
      <c r="E95" s="398">
        <v>0</v>
      </c>
      <c r="F95" s="434">
        <v>84.736495000000005</v>
      </c>
      <c r="G95" s="397">
        <v>264.42841399999998</v>
      </c>
      <c r="H95" s="398">
        <v>0</v>
      </c>
      <c r="I95" s="435">
        <v>7.5457999999999997E-2</v>
      </c>
      <c r="J95" s="397">
        <v>58.694806999999997</v>
      </c>
      <c r="K95" s="398">
        <v>0</v>
      </c>
      <c r="L95" s="434">
        <v>58.694806999999997</v>
      </c>
      <c r="M95" s="397">
        <v>160.06990999999999</v>
      </c>
      <c r="N95" s="398">
        <v>0</v>
      </c>
      <c r="O95" s="435">
        <v>2.8240000000000001E-3</v>
      </c>
      <c r="P95" s="397">
        <v>53.845767000000002</v>
      </c>
      <c r="Q95" s="398">
        <v>0</v>
      </c>
      <c r="R95" s="434">
        <v>53.845767000000002</v>
      </c>
      <c r="S95" s="397">
        <v>151.345325</v>
      </c>
      <c r="T95" s="398">
        <v>0</v>
      </c>
      <c r="U95" s="435">
        <v>2.8310000000000002E-3</v>
      </c>
      <c r="V95" s="397">
        <v>58.530634999999997</v>
      </c>
      <c r="W95" s="398">
        <v>0</v>
      </c>
      <c r="X95" s="434">
        <v>58.530634999999997</v>
      </c>
      <c r="Y95" s="397">
        <v>160.500631</v>
      </c>
      <c r="Z95" s="398">
        <v>0</v>
      </c>
      <c r="AA95" s="435">
        <v>0.72279000000000004</v>
      </c>
    </row>
    <row r="96" spans="2:27" ht="13.8" hidden="1" customHeight="1">
      <c r="B96" s="813"/>
      <c r="C96" s="413"/>
      <c r="D96" s="406"/>
      <c r="E96" s="414"/>
      <c r="F96" s="436"/>
      <c r="G96" s="406"/>
      <c r="H96" s="414"/>
      <c r="I96" s="437"/>
      <c r="J96" s="406"/>
      <c r="K96" s="414"/>
      <c r="L96" s="436"/>
      <c r="M96" s="406"/>
      <c r="N96" s="414"/>
      <c r="O96" s="437"/>
      <c r="P96" s="406"/>
      <c r="Q96" s="414"/>
      <c r="R96" s="436"/>
      <c r="S96" s="406"/>
      <c r="T96" s="414"/>
      <c r="U96" s="437"/>
      <c r="V96" s="406"/>
      <c r="W96" s="414"/>
      <c r="X96" s="436"/>
      <c r="Y96" s="406"/>
      <c r="Z96" s="414"/>
      <c r="AA96" s="437"/>
    </row>
    <row r="97" spans="2:27" s="429" customFormat="1" ht="15.75" customHeight="1">
      <c r="B97" s="813"/>
      <c r="C97" s="416" t="s">
        <v>513</v>
      </c>
      <c r="D97" s="438"/>
      <c r="E97" s="439"/>
      <c r="F97" s="440"/>
      <c r="G97" s="438"/>
      <c r="H97" s="439"/>
      <c r="I97" s="441"/>
      <c r="J97" s="438"/>
      <c r="K97" s="439"/>
      <c r="L97" s="440"/>
      <c r="M97" s="438"/>
      <c r="N97" s="439"/>
      <c r="O97" s="441"/>
      <c r="P97" s="438"/>
      <c r="Q97" s="439"/>
      <c r="R97" s="440"/>
      <c r="S97" s="438"/>
      <c r="T97" s="439"/>
      <c r="U97" s="441"/>
      <c r="V97" s="438"/>
      <c r="W97" s="439"/>
      <c r="X97" s="440"/>
      <c r="Y97" s="438"/>
      <c r="Z97" s="439"/>
      <c r="AA97" s="441"/>
    </row>
    <row r="98" spans="2:27" s="429" customFormat="1" ht="19.5" customHeight="1" thickBot="1">
      <c r="B98" s="814"/>
      <c r="C98" s="422" t="s">
        <v>518</v>
      </c>
      <c r="D98" s="442"/>
      <c r="E98" s="443"/>
      <c r="F98" s="444"/>
      <c r="G98" s="442"/>
      <c r="H98" s="443"/>
      <c r="I98" s="445"/>
      <c r="J98" s="442"/>
      <c r="K98" s="443"/>
      <c r="L98" s="444"/>
      <c r="M98" s="442"/>
      <c r="N98" s="443"/>
      <c r="O98" s="445"/>
      <c r="P98" s="442"/>
      <c r="Q98" s="443"/>
      <c r="R98" s="444"/>
      <c r="S98" s="442"/>
      <c r="T98" s="443"/>
      <c r="U98" s="445"/>
      <c r="V98" s="442"/>
      <c r="W98" s="443"/>
      <c r="X98" s="444"/>
      <c r="Y98" s="442"/>
      <c r="Z98" s="443"/>
      <c r="AA98" s="445"/>
    </row>
    <row r="99" spans="2:27" s="429" customFormat="1" ht="17.25" customHeight="1">
      <c r="B99" s="370"/>
      <c r="C99" s="341"/>
      <c r="D99" s="370" t="s">
        <v>490</v>
      </c>
      <c r="E99" s="341"/>
      <c r="F99" s="341"/>
      <c r="G99" s="341"/>
      <c r="H99" s="341"/>
      <c r="I99" s="341"/>
      <c r="J99" s="341"/>
      <c r="K99" s="341"/>
      <c r="L99" s="341"/>
      <c r="M99" s="341"/>
      <c r="N99" s="341"/>
      <c r="O99" s="341"/>
      <c r="P99" s="341"/>
      <c r="Q99" s="341"/>
      <c r="R99" s="341"/>
      <c r="S99" s="341"/>
      <c r="T99" s="341"/>
      <c r="U99" s="341"/>
    </row>
    <row r="100" spans="2:27" s="429" customFormat="1" ht="22.2">
      <c r="B100" s="446"/>
      <c r="D100" s="447"/>
      <c r="E100" s="447"/>
      <c r="F100" s="447"/>
      <c r="G100" s="447"/>
      <c r="H100" s="447"/>
      <c r="I100" s="447"/>
      <c r="J100" s="447"/>
      <c r="K100" s="447"/>
      <c r="L100" s="447"/>
      <c r="M100" s="447"/>
      <c r="N100" s="447"/>
      <c r="O100" s="447"/>
      <c r="P100" s="341"/>
      <c r="Q100" s="341"/>
      <c r="R100" s="341"/>
      <c r="S100" s="341"/>
      <c r="T100" s="341"/>
      <c r="U100" s="341"/>
    </row>
    <row r="101" spans="2:27" s="429" customFormat="1" ht="23.25" customHeight="1" thickBot="1">
      <c r="B101" s="446"/>
      <c r="D101" s="447"/>
      <c r="E101" s="447"/>
      <c r="F101" s="447"/>
      <c r="G101" s="447"/>
      <c r="H101" s="447"/>
      <c r="I101" s="447"/>
      <c r="J101" s="447"/>
      <c r="K101" s="447"/>
      <c r="L101" s="447"/>
      <c r="M101" s="447"/>
      <c r="N101" s="447"/>
      <c r="O101" s="447"/>
      <c r="P101" s="341"/>
      <c r="Q101" s="341"/>
      <c r="R101" s="341"/>
      <c r="S101" s="341"/>
      <c r="T101" s="341"/>
      <c r="U101" s="341"/>
    </row>
    <row r="102" spans="2:27" s="429" customFormat="1" ht="32.25" customHeight="1" thickBot="1">
      <c r="B102" s="338"/>
      <c r="C102" s="343"/>
      <c r="D102" s="816" t="s">
        <v>500</v>
      </c>
      <c r="E102" s="817"/>
      <c r="F102" s="817"/>
      <c r="G102" s="817"/>
      <c r="H102" s="817"/>
      <c r="I102" s="817"/>
      <c r="J102" s="817"/>
      <c r="K102" s="817"/>
      <c r="L102" s="817"/>
      <c r="M102" s="817"/>
      <c r="N102" s="817"/>
      <c r="O102" s="817"/>
      <c r="P102" s="817" t="str">
        <f>D102</f>
        <v>IRB Approach</v>
      </c>
      <c r="Q102" s="817"/>
      <c r="R102" s="817"/>
      <c r="S102" s="817"/>
      <c r="T102" s="817"/>
      <c r="U102" s="817"/>
      <c r="V102" s="817"/>
      <c r="W102" s="817"/>
      <c r="X102" s="817"/>
      <c r="Y102" s="817"/>
      <c r="Z102" s="817"/>
      <c r="AA102" s="818"/>
    </row>
    <row r="103" spans="2:27" s="429" customFormat="1" ht="32.25" customHeight="1" thickBot="1">
      <c r="B103" s="338"/>
      <c r="C103" s="343"/>
      <c r="D103" s="816" t="s">
        <v>12</v>
      </c>
      <c r="E103" s="817"/>
      <c r="F103" s="817"/>
      <c r="G103" s="817"/>
      <c r="H103" s="817"/>
      <c r="I103" s="818"/>
      <c r="J103" s="816" t="s">
        <v>13</v>
      </c>
      <c r="K103" s="817"/>
      <c r="L103" s="817"/>
      <c r="M103" s="817"/>
      <c r="N103" s="817"/>
      <c r="O103" s="818"/>
      <c r="P103" s="816" t="s">
        <v>14</v>
      </c>
      <c r="Q103" s="817"/>
      <c r="R103" s="817"/>
      <c r="S103" s="817"/>
      <c r="T103" s="817"/>
      <c r="U103" s="818"/>
      <c r="V103" s="816" t="s">
        <v>15</v>
      </c>
      <c r="W103" s="817"/>
      <c r="X103" s="817"/>
      <c r="Y103" s="817"/>
      <c r="Z103" s="817"/>
      <c r="AA103" s="818"/>
    </row>
    <row r="104" spans="2:27" s="429" customFormat="1" ht="51" customHeight="1">
      <c r="B104" s="348"/>
      <c r="C104" s="343"/>
      <c r="D104" s="804" t="s">
        <v>466</v>
      </c>
      <c r="E104" s="827"/>
      <c r="F104" s="828" t="s">
        <v>467</v>
      </c>
      <c r="G104" s="830" t="s">
        <v>468</v>
      </c>
      <c r="H104" s="831"/>
      <c r="I104" s="832" t="s">
        <v>470</v>
      </c>
      <c r="J104" s="804" t="s">
        <v>466</v>
      </c>
      <c r="K104" s="827"/>
      <c r="L104" s="828" t="s">
        <v>467</v>
      </c>
      <c r="M104" s="830" t="s">
        <v>468</v>
      </c>
      <c r="N104" s="831"/>
      <c r="O104" s="832" t="s">
        <v>470</v>
      </c>
      <c r="P104" s="804" t="s">
        <v>466</v>
      </c>
      <c r="Q104" s="827"/>
      <c r="R104" s="828" t="s">
        <v>467</v>
      </c>
      <c r="S104" s="830" t="s">
        <v>468</v>
      </c>
      <c r="T104" s="831"/>
      <c r="U104" s="832" t="s">
        <v>470</v>
      </c>
      <c r="V104" s="804" t="s">
        <v>466</v>
      </c>
      <c r="W104" s="827"/>
      <c r="X104" s="828" t="s">
        <v>467</v>
      </c>
      <c r="Y104" s="830" t="s">
        <v>468</v>
      </c>
      <c r="Z104" s="831"/>
      <c r="AA104" s="832" t="s">
        <v>470</v>
      </c>
    </row>
    <row r="105" spans="2:27" s="429" customFormat="1" ht="33" customHeight="1" thickBot="1">
      <c r="B105" s="430">
        <v>4</v>
      </c>
      <c r="C105" s="349" t="s">
        <v>11</v>
      </c>
      <c r="D105" s="394"/>
      <c r="E105" s="395" t="s">
        <v>501</v>
      </c>
      <c r="F105" s="829"/>
      <c r="G105" s="394"/>
      <c r="H105" s="395" t="s">
        <v>501</v>
      </c>
      <c r="I105" s="833"/>
      <c r="J105" s="394"/>
      <c r="K105" s="395" t="s">
        <v>501</v>
      </c>
      <c r="L105" s="829"/>
      <c r="M105" s="394"/>
      <c r="N105" s="395" t="s">
        <v>501</v>
      </c>
      <c r="O105" s="833"/>
      <c r="P105" s="394"/>
      <c r="Q105" s="395" t="s">
        <v>501</v>
      </c>
      <c r="R105" s="829"/>
      <c r="S105" s="394"/>
      <c r="T105" s="395" t="s">
        <v>501</v>
      </c>
      <c r="U105" s="833"/>
      <c r="V105" s="394"/>
      <c r="W105" s="395" t="s">
        <v>501</v>
      </c>
      <c r="X105" s="829"/>
      <c r="Y105" s="394"/>
      <c r="Z105" s="395" t="s">
        <v>501</v>
      </c>
      <c r="AA105" s="833"/>
    </row>
    <row r="106" spans="2:27" s="429" customFormat="1" ht="15.75" customHeight="1">
      <c r="B106" s="812" t="s">
        <v>707</v>
      </c>
      <c r="C106" s="396" t="s">
        <v>502</v>
      </c>
      <c r="D106" s="397">
        <v>0</v>
      </c>
      <c r="E106" s="398">
        <v>0</v>
      </c>
      <c r="F106" s="431">
        <v>0</v>
      </c>
      <c r="G106" s="432">
        <v>0</v>
      </c>
      <c r="H106" s="401">
        <v>0</v>
      </c>
      <c r="I106" s="433">
        <v>0</v>
      </c>
      <c r="J106" s="397">
        <v>0</v>
      </c>
      <c r="K106" s="398">
        <v>0</v>
      </c>
      <c r="L106" s="431">
        <v>0</v>
      </c>
      <c r="M106" s="432">
        <v>0</v>
      </c>
      <c r="N106" s="401">
        <v>0</v>
      </c>
      <c r="O106" s="433">
        <v>0</v>
      </c>
      <c r="P106" s="397">
        <v>0</v>
      </c>
      <c r="Q106" s="398">
        <v>0</v>
      </c>
      <c r="R106" s="431">
        <v>0</v>
      </c>
      <c r="S106" s="432">
        <v>0</v>
      </c>
      <c r="T106" s="401">
        <v>0</v>
      </c>
      <c r="U106" s="433">
        <v>0</v>
      </c>
      <c r="V106" s="397">
        <v>0</v>
      </c>
      <c r="W106" s="398">
        <v>0</v>
      </c>
      <c r="X106" s="431">
        <v>0</v>
      </c>
      <c r="Y106" s="432">
        <v>0</v>
      </c>
      <c r="Z106" s="401">
        <v>0</v>
      </c>
      <c r="AA106" s="433">
        <v>0</v>
      </c>
    </row>
    <row r="107" spans="2:27" s="429" customFormat="1" ht="15.75" customHeight="1">
      <c r="B107" s="813"/>
      <c r="C107" s="403" t="s">
        <v>477</v>
      </c>
      <c r="D107" s="397">
        <v>1164.19838</v>
      </c>
      <c r="E107" s="398">
        <v>0</v>
      </c>
      <c r="F107" s="434">
        <v>627.19037000000003</v>
      </c>
      <c r="G107" s="397">
        <v>363.909514</v>
      </c>
      <c r="H107" s="398">
        <v>0</v>
      </c>
      <c r="I107" s="435">
        <v>2.225374</v>
      </c>
      <c r="J107" s="397">
        <v>849.76348399999995</v>
      </c>
      <c r="K107" s="398">
        <v>0</v>
      </c>
      <c r="L107" s="434">
        <v>311.94643000000002</v>
      </c>
      <c r="M107" s="397">
        <v>165.18374499999999</v>
      </c>
      <c r="N107" s="398">
        <v>0</v>
      </c>
      <c r="O107" s="435">
        <v>1.4123289999999999</v>
      </c>
      <c r="P107" s="397">
        <v>1013.6737409999999</v>
      </c>
      <c r="Q107" s="398">
        <v>0</v>
      </c>
      <c r="R107" s="434">
        <v>480.77363500000001</v>
      </c>
      <c r="S107" s="397">
        <v>260.51946099999998</v>
      </c>
      <c r="T107" s="398">
        <v>0</v>
      </c>
      <c r="U107" s="435">
        <v>1.5769340000000001</v>
      </c>
      <c r="V107" s="397">
        <v>1199.982285</v>
      </c>
      <c r="W107" s="398">
        <v>0</v>
      </c>
      <c r="X107" s="434">
        <v>666.56994399999996</v>
      </c>
      <c r="Y107" s="397">
        <v>348.91653700000001</v>
      </c>
      <c r="Z107" s="398">
        <v>0</v>
      </c>
      <c r="AA107" s="435">
        <v>1.4569780000000001</v>
      </c>
    </row>
    <row r="108" spans="2:27" s="429" customFormat="1" ht="15.75" customHeight="1">
      <c r="B108" s="813"/>
      <c r="C108" s="404" t="s">
        <v>503</v>
      </c>
      <c r="D108" s="397">
        <v>10037.039043000001</v>
      </c>
      <c r="E108" s="398">
        <v>2.8930470000000001</v>
      </c>
      <c r="F108" s="434">
        <v>5903.5106619999997</v>
      </c>
      <c r="G108" s="397">
        <v>2557.3996390000002</v>
      </c>
      <c r="H108" s="398">
        <v>0.53305800000000003</v>
      </c>
      <c r="I108" s="435">
        <v>15.820655</v>
      </c>
      <c r="J108" s="397">
        <v>9255.8694479999995</v>
      </c>
      <c r="K108" s="398">
        <v>3.3367040000000001</v>
      </c>
      <c r="L108" s="434">
        <v>5057.357908</v>
      </c>
      <c r="M108" s="397">
        <v>2216.8684429999998</v>
      </c>
      <c r="N108" s="398">
        <v>0.63884300000000005</v>
      </c>
      <c r="O108" s="435">
        <v>19.055644999999998</v>
      </c>
      <c r="P108" s="397">
        <v>8997.3164610000003</v>
      </c>
      <c r="Q108" s="398">
        <v>3.2251690000000002</v>
      </c>
      <c r="R108" s="434">
        <v>4795.6339180000004</v>
      </c>
      <c r="S108" s="397">
        <v>2602.8130609999998</v>
      </c>
      <c r="T108" s="398">
        <v>0.39602300000000001</v>
      </c>
      <c r="U108" s="435">
        <v>15.605555000000001</v>
      </c>
      <c r="V108" s="397">
        <v>8998.3670249999996</v>
      </c>
      <c r="W108" s="398">
        <v>3.166906</v>
      </c>
      <c r="X108" s="434">
        <v>4301.4986479999998</v>
      </c>
      <c r="Y108" s="397">
        <v>2500.0011669999999</v>
      </c>
      <c r="Z108" s="398">
        <v>0.37552200000000002</v>
      </c>
      <c r="AA108" s="435">
        <v>10.864376999999999</v>
      </c>
    </row>
    <row r="109" spans="2:27" s="429" customFormat="1" ht="15.75" customHeight="1">
      <c r="B109" s="813"/>
      <c r="C109" s="405" t="s">
        <v>504</v>
      </c>
      <c r="D109" s="397">
        <v>253.14754400000001</v>
      </c>
      <c r="E109" s="398">
        <v>0</v>
      </c>
      <c r="F109" s="434">
        <v>242.98174900000001</v>
      </c>
      <c r="G109" s="397">
        <v>97.231418000000005</v>
      </c>
      <c r="H109" s="398">
        <v>0</v>
      </c>
      <c r="I109" s="435">
        <v>1.8969609999999999</v>
      </c>
      <c r="J109" s="397">
        <v>171.757679</v>
      </c>
      <c r="K109" s="398">
        <v>0</v>
      </c>
      <c r="L109" s="434">
        <v>163.68315899999999</v>
      </c>
      <c r="M109" s="397">
        <v>71.466407000000004</v>
      </c>
      <c r="N109" s="398">
        <v>0</v>
      </c>
      <c r="O109" s="435">
        <v>1.77816</v>
      </c>
      <c r="P109" s="397">
        <v>142.442398</v>
      </c>
      <c r="Q109" s="398">
        <v>0</v>
      </c>
      <c r="R109" s="434">
        <v>133.98557199999999</v>
      </c>
      <c r="S109" s="397">
        <v>54.857258999999999</v>
      </c>
      <c r="T109" s="398">
        <v>0</v>
      </c>
      <c r="U109" s="435">
        <v>0.41078799999999999</v>
      </c>
      <c r="V109" s="397">
        <v>108.070232</v>
      </c>
      <c r="W109" s="398">
        <v>0</v>
      </c>
      <c r="X109" s="434">
        <v>104.34305500000001</v>
      </c>
      <c r="Y109" s="397">
        <v>45.456823999999997</v>
      </c>
      <c r="Z109" s="398">
        <v>0</v>
      </c>
      <c r="AA109" s="435">
        <v>0.282584</v>
      </c>
    </row>
    <row r="110" spans="2:27" s="429" customFormat="1" ht="15.75" customHeight="1">
      <c r="B110" s="813"/>
      <c r="C110" s="405" t="s">
        <v>505</v>
      </c>
      <c r="D110" s="397">
        <v>15.070349</v>
      </c>
      <c r="E110" s="398">
        <v>0</v>
      </c>
      <c r="F110" s="434">
        <v>7.6455060000000001</v>
      </c>
      <c r="G110" s="397">
        <v>4.010656</v>
      </c>
      <c r="H110" s="398">
        <v>0</v>
      </c>
      <c r="I110" s="435">
        <v>5.5950000000000001E-3</v>
      </c>
      <c r="J110" s="397">
        <v>16.481956</v>
      </c>
      <c r="K110" s="398">
        <v>0</v>
      </c>
      <c r="L110" s="434">
        <v>8.4268129999999992</v>
      </c>
      <c r="M110" s="397">
        <v>5.1369680000000004</v>
      </c>
      <c r="N110" s="398">
        <v>0</v>
      </c>
      <c r="O110" s="435">
        <v>8.4759999999999992E-3</v>
      </c>
      <c r="P110" s="397">
        <v>3.7062490000000001</v>
      </c>
      <c r="Q110" s="398">
        <v>0</v>
      </c>
      <c r="R110" s="434">
        <v>1.993649</v>
      </c>
      <c r="S110" s="397">
        <v>1.3352349999999999</v>
      </c>
      <c r="T110" s="398">
        <v>0</v>
      </c>
      <c r="U110" s="435">
        <v>1.554E-3</v>
      </c>
      <c r="V110" s="397">
        <v>7.7023869999999999</v>
      </c>
      <c r="W110" s="398">
        <v>0</v>
      </c>
      <c r="X110" s="434">
        <v>3.7388629999999998</v>
      </c>
      <c r="Y110" s="397">
        <v>2.2468119999999998</v>
      </c>
      <c r="Z110" s="398">
        <v>0</v>
      </c>
      <c r="AA110" s="435">
        <v>5.757E-3</v>
      </c>
    </row>
    <row r="111" spans="2:27" s="429" customFormat="1" ht="15.75" customHeight="1">
      <c r="B111" s="813"/>
      <c r="C111" s="404" t="s">
        <v>480</v>
      </c>
      <c r="D111" s="397">
        <v>9.6400310000000005</v>
      </c>
      <c r="E111" s="398">
        <v>4.4350000000000001E-2</v>
      </c>
      <c r="F111" s="434">
        <v>9.2465840000000004</v>
      </c>
      <c r="G111" s="397">
        <v>3.0723060000000002</v>
      </c>
      <c r="H111" s="398">
        <v>8.8059999999999996E-3</v>
      </c>
      <c r="I111" s="435">
        <v>4.8676999999999998E-2</v>
      </c>
      <c r="J111" s="397">
        <v>9.7496770000000001</v>
      </c>
      <c r="K111" s="398">
        <v>6.0199999999999997E-2</v>
      </c>
      <c r="L111" s="434">
        <v>9.4771000000000001</v>
      </c>
      <c r="M111" s="397">
        <v>2.7622360000000001</v>
      </c>
      <c r="N111" s="398">
        <v>1.4312E-2</v>
      </c>
      <c r="O111" s="435">
        <v>7.7304999999999999E-2</v>
      </c>
      <c r="P111" s="397">
        <v>9.8938640000000007</v>
      </c>
      <c r="Q111" s="398">
        <v>5.9067000000000001E-2</v>
      </c>
      <c r="R111" s="434">
        <v>9.5537150000000004</v>
      </c>
      <c r="S111" s="397">
        <v>2.645864</v>
      </c>
      <c r="T111" s="398">
        <v>1.5002E-2</v>
      </c>
      <c r="U111" s="435">
        <v>6.5568000000000001E-2</v>
      </c>
      <c r="V111" s="397">
        <v>10.177533</v>
      </c>
      <c r="W111" s="398">
        <v>6.1256999999999999E-2</v>
      </c>
      <c r="X111" s="434">
        <v>9.9347809999999992</v>
      </c>
      <c r="Y111" s="397">
        <v>2.4814989999999999</v>
      </c>
      <c r="Z111" s="398">
        <v>1.3724E-2</v>
      </c>
      <c r="AA111" s="435">
        <v>4.9804000000000001E-2</v>
      </c>
    </row>
    <row r="112" spans="2:27" s="429" customFormat="1" ht="15.75" customHeight="1">
      <c r="B112" s="813"/>
      <c r="C112" s="409" t="s">
        <v>506</v>
      </c>
      <c r="D112" s="397">
        <v>8.7261649999999999</v>
      </c>
      <c r="E112" s="398">
        <v>1.4741000000000001E-2</v>
      </c>
      <c r="F112" s="434">
        <v>8.5111650000000001</v>
      </c>
      <c r="G112" s="397">
        <v>2.8322259999999999</v>
      </c>
      <c r="H112" s="398">
        <v>5.1599999999999997E-4</v>
      </c>
      <c r="I112" s="435">
        <v>2.4761999999999999E-2</v>
      </c>
      <c r="J112" s="397">
        <v>8.9395380000000007</v>
      </c>
      <c r="K112" s="398">
        <v>1.4741000000000001E-2</v>
      </c>
      <c r="L112" s="434">
        <v>8.7742380000000004</v>
      </c>
      <c r="M112" s="397">
        <v>2.516775</v>
      </c>
      <c r="N112" s="398">
        <v>5.1599999999999997E-4</v>
      </c>
      <c r="O112" s="435">
        <v>4.5940000000000002E-2</v>
      </c>
      <c r="P112" s="397">
        <v>9.0898579999999995</v>
      </c>
      <c r="Q112" s="398">
        <v>1.4741000000000001E-2</v>
      </c>
      <c r="R112" s="434">
        <v>8.8537379999999999</v>
      </c>
      <c r="S112" s="397">
        <v>2.3864489999999998</v>
      </c>
      <c r="T112" s="398">
        <v>5.1599999999999997E-4</v>
      </c>
      <c r="U112" s="435">
        <v>3.1875000000000001E-2</v>
      </c>
      <c r="V112" s="397">
        <v>9.1491819999999997</v>
      </c>
      <c r="W112" s="398">
        <v>1.4741000000000001E-2</v>
      </c>
      <c r="X112" s="434">
        <v>8.9984350000000006</v>
      </c>
      <c r="Y112" s="397">
        <v>2.183125</v>
      </c>
      <c r="Z112" s="398">
        <v>4.4200000000000001E-4</v>
      </c>
      <c r="AA112" s="435">
        <v>1.1021E-2</v>
      </c>
    </row>
    <row r="113" spans="2:27" s="429" customFormat="1" ht="15.75" customHeight="1">
      <c r="B113" s="813"/>
      <c r="C113" s="410" t="s">
        <v>507</v>
      </c>
      <c r="D113" s="397">
        <v>0</v>
      </c>
      <c r="E113" s="398">
        <v>0</v>
      </c>
      <c r="F113" s="434">
        <v>0</v>
      </c>
      <c r="G113" s="397">
        <v>0</v>
      </c>
      <c r="H113" s="398">
        <v>0</v>
      </c>
      <c r="I113" s="435">
        <v>0</v>
      </c>
      <c r="J113" s="397">
        <v>0</v>
      </c>
      <c r="K113" s="398">
        <v>0</v>
      </c>
      <c r="L113" s="434">
        <v>0</v>
      </c>
      <c r="M113" s="397">
        <v>0</v>
      </c>
      <c r="N113" s="398">
        <v>0</v>
      </c>
      <c r="O113" s="435">
        <v>0</v>
      </c>
      <c r="P113" s="397">
        <v>0</v>
      </c>
      <c r="Q113" s="398">
        <v>0</v>
      </c>
      <c r="R113" s="434">
        <v>0</v>
      </c>
      <c r="S113" s="397">
        <v>0</v>
      </c>
      <c r="T113" s="398">
        <v>0</v>
      </c>
      <c r="U113" s="435">
        <v>0</v>
      </c>
      <c r="V113" s="397">
        <v>0</v>
      </c>
      <c r="W113" s="398">
        <v>0</v>
      </c>
      <c r="X113" s="434">
        <v>0</v>
      </c>
      <c r="Y113" s="397">
        <v>0</v>
      </c>
      <c r="Z113" s="398">
        <v>0</v>
      </c>
      <c r="AA113" s="435">
        <v>0</v>
      </c>
    </row>
    <row r="114" spans="2:27" s="429" customFormat="1" ht="15.75" customHeight="1">
      <c r="B114" s="813"/>
      <c r="C114" s="410" t="s">
        <v>508</v>
      </c>
      <c r="D114" s="397">
        <v>8.7261649999999999</v>
      </c>
      <c r="E114" s="398">
        <v>1.4741000000000001E-2</v>
      </c>
      <c r="F114" s="434">
        <v>8.5111650000000001</v>
      </c>
      <c r="G114" s="397">
        <v>2.8322259999999999</v>
      </c>
      <c r="H114" s="398">
        <v>5.1599999999999997E-4</v>
      </c>
      <c r="I114" s="435">
        <v>2.4761999999999999E-2</v>
      </c>
      <c r="J114" s="397">
        <v>8.9395380000000007</v>
      </c>
      <c r="K114" s="398">
        <v>1.4741000000000001E-2</v>
      </c>
      <c r="L114" s="434">
        <v>8.7742380000000004</v>
      </c>
      <c r="M114" s="397">
        <v>2.516775</v>
      </c>
      <c r="N114" s="398">
        <v>5.1599999999999997E-4</v>
      </c>
      <c r="O114" s="435">
        <v>4.5940000000000002E-2</v>
      </c>
      <c r="P114" s="397">
        <v>9.0898579999999995</v>
      </c>
      <c r="Q114" s="398">
        <v>1.4741000000000001E-2</v>
      </c>
      <c r="R114" s="434">
        <v>8.8537379999999999</v>
      </c>
      <c r="S114" s="397">
        <v>2.3864489999999998</v>
      </c>
      <c r="T114" s="398">
        <v>5.1599999999999997E-4</v>
      </c>
      <c r="U114" s="435">
        <v>3.1875000000000001E-2</v>
      </c>
      <c r="V114" s="397">
        <v>9.1491819999999997</v>
      </c>
      <c r="W114" s="398">
        <v>1.4741000000000001E-2</v>
      </c>
      <c r="X114" s="434">
        <v>8.9984350000000006</v>
      </c>
      <c r="Y114" s="397">
        <v>2.183125</v>
      </c>
      <c r="Z114" s="398">
        <v>4.4200000000000001E-4</v>
      </c>
      <c r="AA114" s="435">
        <v>1.1021E-2</v>
      </c>
    </row>
    <row r="115" spans="2:27" s="429" customFormat="1" ht="15.75" customHeight="1">
      <c r="B115" s="813"/>
      <c r="C115" s="409" t="s">
        <v>509</v>
      </c>
      <c r="D115" s="397">
        <v>0</v>
      </c>
      <c r="E115" s="398">
        <v>0</v>
      </c>
      <c r="F115" s="434">
        <v>0</v>
      </c>
      <c r="G115" s="397">
        <v>0</v>
      </c>
      <c r="H115" s="398">
        <v>0</v>
      </c>
      <c r="I115" s="435">
        <v>0</v>
      </c>
      <c r="J115" s="397">
        <v>5.4999999999999997E-3</v>
      </c>
      <c r="K115" s="398">
        <v>0</v>
      </c>
      <c r="L115" s="434">
        <v>1.4369999999999999E-3</v>
      </c>
      <c r="M115" s="397">
        <v>4.8000000000000001E-5</v>
      </c>
      <c r="N115" s="398">
        <v>0</v>
      </c>
      <c r="O115" s="435">
        <v>0</v>
      </c>
      <c r="P115" s="397">
        <v>5.4999999999999997E-3</v>
      </c>
      <c r="Q115" s="398">
        <v>0</v>
      </c>
      <c r="R115" s="434">
        <v>1.207E-3</v>
      </c>
      <c r="S115" s="397">
        <v>3.8000000000000002E-5</v>
      </c>
      <c r="T115" s="398">
        <v>0</v>
      </c>
      <c r="U115" s="435">
        <v>0</v>
      </c>
      <c r="V115" s="397">
        <v>5.4999999999999997E-3</v>
      </c>
      <c r="W115" s="398">
        <v>0</v>
      </c>
      <c r="X115" s="434">
        <v>1.6459999999999999E-3</v>
      </c>
      <c r="Y115" s="397">
        <v>5.1E-5</v>
      </c>
      <c r="Z115" s="398">
        <v>0</v>
      </c>
      <c r="AA115" s="435">
        <v>0</v>
      </c>
    </row>
    <row r="116" spans="2:27" s="429" customFormat="1" ht="15.75" customHeight="1">
      <c r="B116" s="813"/>
      <c r="C116" s="409" t="s">
        <v>510</v>
      </c>
      <c r="D116" s="397">
        <v>0.91386599999999996</v>
      </c>
      <c r="E116" s="398">
        <v>2.9609E-2</v>
      </c>
      <c r="F116" s="434">
        <v>0.73541900000000004</v>
      </c>
      <c r="G116" s="397">
        <v>0.24007999999999999</v>
      </c>
      <c r="H116" s="398">
        <v>8.2900000000000005E-3</v>
      </c>
      <c r="I116" s="435">
        <v>2.3914999999999999E-2</v>
      </c>
      <c r="J116" s="397">
        <v>0.80463899999999999</v>
      </c>
      <c r="K116" s="398">
        <v>4.5458999999999999E-2</v>
      </c>
      <c r="L116" s="434">
        <v>0.70142499999999997</v>
      </c>
      <c r="M116" s="397">
        <v>0.24541299999999999</v>
      </c>
      <c r="N116" s="398">
        <v>1.3795999999999999E-2</v>
      </c>
      <c r="O116" s="435">
        <v>3.1364999999999997E-2</v>
      </c>
      <c r="P116" s="397">
        <v>0.79850600000000005</v>
      </c>
      <c r="Q116" s="398">
        <v>4.4325999999999997E-2</v>
      </c>
      <c r="R116" s="434">
        <v>0.69877</v>
      </c>
      <c r="S116" s="397">
        <v>0.25937700000000002</v>
      </c>
      <c r="T116" s="398">
        <v>1.4486000000000001E-2</v>
      </c>
      <c r="U116" s="435">
        <v>3.3693000000000001E-2</v>
      </c>
      <c r="V116" s="397">
        <v>1.022851</v>
      </c>
      <c r="W116" s="398">
        <v>4.6516000000000002E-2</v>
      </c>
      <c r="X116" s="434">
        <v>0.93469999999999998</v>
      </c>
      <c r="Y116" s="397">
        <v>0.298323</v>
      </c>
      <c r="Z116" s="398">
        <v>1.3282E-2</v>
      </c>
      <c r="AA116" s="435">
        <v>3.8782999999999998E-2</v>
      </c>
    </row>
    <row r="117" spans="2:27" s="429" customFormat="1" ht="15.75" customHeight="1">
      <c r="B117" s="813"/>
      <c r="C117" s="410" t="s">
        <v>511</v>
      </c>
      <c r="D117" s="397">
        <v>0</v>
      </c>
      <c r="E117" s="398">
        <v>0</v>
      </c>
      <c r="F117" s="434">
        <v>0</v>
      </c>
      <c r="G117" s="397">
        <v>0</v>
      </c>
      <c r="H117" s="398">
        <v>0</v>
      </c>
      <c r="I117" s="435">
        <v>0</v>
      </c>
      <c r="J117" s="397">
        <v>2.026E-3</v>
      </c>
      <c r="K117" s="398">
        <v>0</v>
      </c>
      <c r="L117" s="434">
        <v>2.026E-3</v>
      </c>
      <c r="M117" s="397">
        <v>1.304E-3</v>
      </c>
      <c r="N117" s="398">
        <v>0</v>
      </c>
      <c r="O117" s="435">
        <v>7.9999999999999996E-6</v>
      </c>
      <c r="P117" s="397">
        <v>0</v>
      </c>
      <c r="Q117" s="398">
        <v>0</v>
      </c>
      <c r="R117" s="434">
        <v>0</v>
      </c>
      <c r="S117" s="397">
        <v>0</v>
      </c>
      <c r="T117" s="398">
        <v>0</v>
      </c>
      <c r="U117" s="435">
        <v>0</v>
      </c>
      <c r="V117" s="397">
        <v>0</v>
      </c>
      <c r="W117" s="398">
        <v>0</v>
      </c>
      <c r="X117" s="434">
        <v>0</v>
      </c>
      <c r="Y117" s="397">
        <v>0</v>
      </c>
      <c r="Z117" s="398">
        <v>0</v>
      </c>
      <c r="AA117" s="435">
        <v>0</v>
      </c>
    </row>
    <row r="118" spans="2:27" s="429" customFormat="1" ht="15.75" customHeight="1">
      <c r="B118" s="813"/>
      <c r="C118" s="411" t="s">
        <v>512</v>
      </c>
      <c r="D118" s="397">
        <v>0.91386599999999996</v>
      </c>
      <c r="E118" s="398">
        <v>2.9609E-2</v>
      </c>
      <c r="F118" s="434">
        <v>0.73541900000000004</v>
      </c>
      <c r="G118" s="397">
        <v>0.24007999999999999</v>
      </c>
      <c r="H118" s="398">
        <v>8.2900000000000005E-3</v>
      </c>
      <c r="I118" s="435">
        <v>2.3914999999999999E-2</v>
      </c>
      <c r="J118" s="397">
        <v>0.80261300000000002</v>
      </c>
      <c r="K118" s="398">
        <v>4.5458999999999999E-2</v>
      </c>
      <c r="L118" s="434">
        <v>0.69939899999999999</v>
      </c>
      <c r="M118" s="397">
        <v>0.24410899999999999</v>
      </c>
      <c r="N118" s="398">
        <v>1.3795999999999999E-2</v>
      </c>
      <c r="O118" s="435">
        <v>3.1357000000000003E-2</v>
      </c>
      <c r="P118" s="397">
        <v>0.79850600000000005</v>
      </c>
      <c r="Q118" s="398">
        <v>4.4325999999999997E-2</v>
      </c>
      <c r="R118" s="434">
        <v>0.69877</v>
      </c>
      <c r="S118" s="397">
        <v>0.25937700000000002</v>
      </c>
      <c r="T118" s="398">
        <v>1.4486000000000001E-2</v>
      </c>
      <c r="U118" s="435">
        <v>3.3693000000000001E-2</v>
      </c>
      <c r="V118" s="397">
        <v>1.022851</v>
      </c>
      <c r="W118" s="398">
        <v>4.6516000000000002E-2</v>
      </c>
      <c r="X118" s="434">
        <v>0.93469999999999998</v>
      </c>
      <c r="Y118" s="397">
        <v>0.298323</v>
      </c>
      <c r="Z118" s="398">
        <v>1.3282E-2</v>
      </c>
      <c r="AA118" s="435">
        <v>3.8782999999999998E-2</v>
      </c>
    </row>
    <row r="119" spans="2:27" s="429" customFormat="1" ht="15.75" customHeight="1">
      <c r="B119" s="813"/>
      <c r="C119" s="404" t="s">
        <v>487</v>
      </c>
      <c r="D119" s="397">
        <v>47.480212999999999</v>
      </c>
      <c r="E119" s="398">
        <v>0</v>
      </c>
      <c r="F119" s="434">
        <v>47.480212999999999</v>
      </c>
      <c r="G119" s="397">
        <v>121.36171400000001</v>
      </c>
      <c r="H119" s="398">
        <v>0</v>
      </c>
      <c r="I119" s="435">
        <v>0.19709299999999999</v>
      </c>
      <c r="J119" s="397">
        <v>47.451846000000003</v>
      </c>
      <c r="K119" s="398">
        <v>0</v>
      </c>
      <c r="L119" s="434">
        <v>47.451846000000003</v>
      </c>
      <c r="M119" s="397">
        <v>121.0616</v>
      </c>
      <c r="N119" s="398">
        <v>0</v>
      </c>
      <c r="O119" s="435">
        <v>4.1669999999999997E-3</v>
      </c>
      <c r="P119" s="397">
        <v>54.344051999999998</v>
      </c>
      <c r="Q119" s="398">
        <v>0</v>
      </c>
      <c r="R119" s="434">
        <v>54.344051999999998</v>
      </c>
      <c r="S119" s="397">
        <v>134.286565</v>
      </c>
      <c r="T119" s="398">
        <v>0</v>
      </c>
      <c r="U119" s="435">
        <v>4.1399999999999996E-3</v>
      </c>
      <c r="V119" s="397">
        <v>57.472963999999997</v>
      </c>
      <c r="W119" s="398">
        <v>0</v>
      </c>
      <c r="X119" s="434">
        <v>57.472963999999997</v>
      </c>
      <c r="Y119" s="397">
        <v>140.420525</v>
      </c>
      <c r="Z119" s="398">
        <v>0</v>
      </c>
      <c r="AA119" s="435">
        <v>0.157718</v>
      </c>
    </row>
    <row r="120" spans="2:27" ht="15.75" hidden="1" customHeight="1">
      <c r="B120" s="813"/>
      <c r="C120" s="413"/>
      <c r="D120" s="406"/>
      <c r="E120" s="414"/>
      <c r="F120" s="436"/>
      <c r="G120" s="406"/>
      <c r="H120" s="414"/>
      <c r="I120" s="437"/>
      <c r="J120" s="406"/>
      <c r="K120" s="414"/>
      <c r="L120" s="436"/>
      <c r="M120" s="406"/>
      <c r="N120" s="414"/>
      <c r="O120" s="437"/>
      <c r="P120" s="406"/>
      <c r="Q120" s="414"/>
      <c r="R120" s="436"/>
      <c r="S120" s="406"/>
      <c r="T120" s="414"/>
      <c r="U120" s="437"/>
      <c r="V120" s="406"/>
      <c r="W120" s="414"/>
      <c r="X120" s="436"/>
      <c r="Y120" s="406"/>
      <c r="Z120" s="414"/>
      <c r="AA120" s="437"/>
    </row>
    <row r="121" spans="2:27" s="429" customFormat="1" ht="15.75" customHeight="1">
      <c r="B121" s="813"/>
      <c r="C121" s="416" t="s">
        <v>513</v>
      </c>
      <c r="D121" s="438"/>
      <c r="E121" s="439"/>
      <c r="F121" s="440"/>
      <c r="G121" s="438"/>
      <c r="H121" s="439"/>
      <c r="I121" s="441"/>
      <c r="J121" s="438"/>
      <c r="K121" s="439"/>
      <c r="L121" s="440"/>
      <c r="M121" s="438"/>
      <c r="N121" s="439"/>
      <c r="O121" s="441"/>
      <c r="P121" s="438"/>
      <c r="Q121" s="439"/>
      <c r="R121" s="440"/>
      <c r="S121" s="438"/>
      <c r="T121" s="439"/>
      <c r="U121" s="441"/>
      <c r="V121" s="438"/>
      <c r="W121" s="439"/>
      <c r="X121" s="440"/>
      <c r="Y121" s="438"/>
      <c r="Z121" s="439"/>
      <c r="AA121" s="441"/>
    </row>
    <row r="122" spans="2:27" s="429" customFormat="1" ht="19.5" customHeight="1" thickBot="1">
      <c r="B122" s="814"/>
      <c r="C122" s="422" t="s">
        <v>518</v>
      </c>
      <c r="D122" s="442"/>
      <c r="E122" s="443"/>
      <c r="F122" s="444"/>
      <c r="G122" s="442"/>
      <c r="H122" s="443"/>
      <c r="I122" s="445"/>
      <c r="J122" s="442"/>
      <c r="K122" s="443"/>
      <c r="L122" s="444"/>
      <c r="M122" s="442"/>
      <c r="N122" s="443"/>
      <c r="O122" s="445"/>
      <c r="P122" s="442"/>
      <c r="Q122" s="443"/>
      <c r="R122" s="444"/>
      <c r="S122" s="442"/>
      <c r="T122" s="443"/>
      <c r="U122" s="445"/>
      <c r="V122" s="442"/>
      <c r="W122" s="443"/>
      <c r="X122" s="444"/>
      <c r="Y122" s="442"/>
      <c r="Z122" s="443"/>
      <c r="AA122" s="445"/>
    </row>
    <row r="123" spans="2:27" s="429" customFormat="1" ht="17.25" customHeight="1">
      <c r="B123" s="370"/>
      <c r="C123" s="341"/>
      <c r="D123" s="370" t="s">
        <v>490</v>
      </c>
      <c r="E123" s="341"/>
      <c r="F123" s="341"/>
      <c r="G123" s="341"/>
      <c r="H123" s="341"/>
      <c r="I123" s="341"/>
      <c r="J123" s="341"/>
      <c r="K123" s="341"/>
      <c r="L123" s="341"/>
      <c r="M123" s="341"/>
      <c r="N123" s="341"/>
      <c r="O123" s="341"/>
      <c r="P123" s="341"/>
      <c r="Q123" s="341"/>
      <c r="R123" s="341"/>
      <c r="S123" s="341"/>
      <c r="T123" s="341"/>
      <c r="U123" s="341"/>
    </row>
    <row r="124" spans="2:27" s="429" customFormat="1" ht="23.25" customHeight="1">
      <c r="B124" s="446"/>
      <c r="D124" s="447"/>
      <c r="E124" s="447"/>
      <c r="F124" s="447"/>
      <c r="G124" s="447"/>
      <c r="H124" s="447"/>
      <c r="I124" s="447"/>
      <c r="J124" s="447"/>
      <c r="K124" s="447"/>
      <c r="L124" s="447"/>
      <c r="M124" s="447"/>
      <c r="N124" s="447"/>
      <c r="O124" s="447"/>
      <c r="P124" s="341"/>
      <c r="Q124" s="341"/>
      <c r="R124" s="341"/>
      <c r="S124" s="341"/>
      <c r="T124" s="341"/>
      <c r="U124" s="341"/>
    </row>
    <row r="125" spans="2:27" s="429" customFormat="1" ht="23.25" customHeight="1" thickBot="1">
      <c r="B125" s="446"/>
      <c r="D125" s="447"/>
      <c r="E125" s="447"/>
      <c r="F125" s="447"/>
      <c r="G125" s="447"/>
      <c r="H125" s="447"/>
      <c r="I125" s="447"/>
      <c r="J125" s="447"/>
      <c r="K125" s="447"/>
      <c r="L125" s="447"/>
      <c r="M125" s="447"/>
      <c r="N125" s="447"/>
      <c r="O125" s="447"/>
      <c r="P125" s="341"/>
      <c r="Q125" s="341"/>
      <c r="R125" s="341"/>
      <c r="S125" s="341"/>
      <c r="T125" s="341"/>
      <c r="U125" s="341"/>
    </row>
    <row r="126" spans="2:27" s="429" customFormat="1" ht="32.25" customHeight="1" thickBot="1">
      <c r="B126" s="338"/>
      <c r="C126" s="343"/>
      <c r="D126" s="816" t="s">
        <v>500</v>
      </c>
      <c r="E126" s="817"/>
      <c r="F126" s="817"/>
      <c r="G126" s="817"/>
      <c r="H126" s="817"/>
      <c r="I126" s="817"/>
      <c r="J126" s="817"/>
      <c r="K126" s="817"/>
      <c r="L126" s="817"/>
      <c r="M126" s="817"/>
      <c r="N126" s="817"/>
      <c r="O126" s="817"/>
      <c r="P126" s="817" t="str">
        <f>D126</f>
        <v>IRB Approach</v>
      </c>
      <c r="Q126" s="817"/>
      <c r="R126" s="817"/>
      <c r="S126" s="817"/>
      <c r="T126" s="817"/>
      <c r="U126" s="817"/>
      <c r="V126" s="817"/>
      <c r="W126" s="817"/>
      <c r="X126" s="817"/>
      <c r="Y126" s="817"/>
      <c r="Z126" s="817"/>
      <c r="AA126" s="818"/>
    </row>
    <row r="127" spans="2:27" s="429" customFormat="1" ht="32.25" customHeight="1" thickBot="1">
      <c r="B127" s="338"/>
      <c r="C127" s="343"/>
      <c r="D127" s="816" t="s">
        <v>12</v>
      </c>
      <c r="E127" s="817"/>
      <c r="F127" s="817"/>
      <c r="G127" s="817"/>
      <c r="H127" s="817"/>
      <c r="I127" s="818"/>
      <c r="J127" s="816" t="s">
        <v>13</v>
      </c>
      <c r="K127" s="817"/>
      <c r="L127" s="817"/>
      <c r="M127" s="817"/>
      <c r="N127" s="817"/>
      <c r="O127" s="818"/>
      <c r="P127" s="816" t="s">
        <v>14</v>
      </c>
      <c r="Q127" s="817"/>
      <c r="R127" s="817"/>
      <c r="S127" s="817"/>
      <c r="T127" s="817"/>
      <c r="U127" s="818"/>
      <c r="V127" s="816" t="s">
        <v>15</v>
      </c>
      <c r="W127" s="817"/>
      <c r="X127" s="817"/>
      <c r="Y127" s="817"/>
      <c r="Z127" s="817"/>
      <c r="AA127" s="818"/>
    </row>
    <row r="128" spans="2:27" s="429" customFormat="1" ht="51" customHeight="1">
      <c r="B128" s="348"/>
      <c r="C128" s="343"/>
      <c r="D128" s="804" t="s">
        <v>466</v>
      </c>
      <c r="E128" s="827"/>
      <c r="F128" s="828" t="s">
        <v>467</v>
      </c>
      <c r="G128" s="830" t="s">
        <v>468</v>
      </c>
      <c r="H128" s="831"/>
      <c r="I128" s="832" t="s">
        <v>470</v>
      </c>
      <c r="J128" s="804" t="s">
        <v>466</v>
      </c>
      <c r="K128" s="827"/>
      <c r="L128" s="828" t="s">
        <v>467</v>
      </c>
      <c r="M128" s="830" t="s">
        <v>468</v>
      </c>
      <c r="N128" s="831"/>
      <c r="O128" s="832" t="s">
        <v>470</v>
      </c>
      <c r="P128" s="804" t="s">
        <v>466</v>
      </c>
      <c r="Q128" s="827"/>
      <c r="R128" s="828" t="s">
        <v>467</v>
      </c>
      <c r="S128" s="830" t="s">
        <v>468</v>
      </c>
      <c r="T128" s="831"/>
      <c r="U128" s="832" t="s">
        <v>470</v>
      </c>
      <c r="V128" s="804" t="s">
        <v>466</v>
      </c>
      <c r="W128" s="827"/>
      <c r="X128" s="828" t="s">
        <v>467</v>
      </c>
      <c r="Y128" s="830" t="s">
        <v>468</v>
      </c>
      <c r="Z128" s="831"/>
      <c r="AA128" s="832" t="s">
        <v>470</v>
      </c>
    </row>
    <row r="129" spans="2:27" s="429" customFormat="1" ht="33" customHeight="1" thickBot="1">
      <c r="B129" s="430">
        <v>5</v>
      </c>
      <c r="C129" s="349" t="s">
        <v>11</v>
      </c>
      <c r="D129" s="394"/>
      <c r="E129" s="395" t="s">
        <v>501</v>
      </c>
      <c r="F129" s="829"/>
      <c r="G129" s="394"/>
      <c r="H129" s="395" t="s">
        <v>501</v>
      </c>
      <c r="I129" s="833"/>
      <c r="J129" s="394"/>
      <c r="K129" s="395" t="s">
        <v>501</v>
      </c>
      <c r="L129" s="829"/>
      <c r="M129" s="394"/>
      <c r="N129" s="395" t="s">
        <v>501</v>
      </c>
      <c r="O129" s="833"/>
      <c r="P129" s="394"/>
      <c r="Q129" s="395" t="s">
        <v>501</v>
      </c>
      <c r="R129" s="829"/>
      <c r="S129" s="394"/>
      <c r="T129" s="395" t="s">
        <v>501</v>
      </c>
      <c r="U129" s="833"/>
      <c r="V129" s="394"/>
      <c r="W129" s="395" t="s">
        <v>501</v>
      </c>
      <c r="X129" s="829"/>
      <c r="Y129" s="394"/>
      <c r="Z129" s="395" t="s">
        <v>501</v>
      </c>
      <c r="AA129" s="833"/>
    </row>
    <row r="130" spans="2:27" s="429" customFormat="1" ht="15.75" customHeight="1">
      <c r="B130" s="812" t="s">
        <v>714</v>
      </c>
      <c r="C130" s="396" t="s">
        <v>502</v>
      </c>
      <c r="D130" s="397">
        <v>0</v>
      </c>
      <c r="E130" s="398">
        <v>0</v>
      </c>
      <c r="F130" s="431">
        <v>0</v>
      </c>
      <c r="G130" s="432">
        <v>0</v>
      </c>
      <c r="H130" s="401">
        <v>0</v>
      </c>
      <c r="I130" s="433">
        <v>0</v>
      </c>
      <c r="J130" s="397">
        <v>0</v>
      </c>
      <c r="K130" s="398">
        <v>0</v>
      </c>
      <c r="L130" s="431">
        <v>0</v>
      </c>
      <c r="M130" s="432">
        <v>0</v>
      </c>
      <c r="N130" s="401">
        <v>0</v>
      </c>
      <c r="O130" s="433">
        <v>0</v>
      </c>
      <c r="P130" s="397">
        <v>0</v>
      </c>
      <c r="Q130" s="398">
        <v>0</v>
      </c>
      <c r="R130" s="431">
        <v>0</v>
      </c>
      <c r="S130" s="432">
        <v>0</v>
      </c>
      <c r="T130" s="401">
        <v>0</v>
      </c>
      <c r="U130" s="433">
        <v>0</v>
      </c>
      <c r="V130" s="397">
        <v>0</v>
      </c>
      <c r="W130" s="398">
        <v>0</v>
      </c>
      <c r="X130" s="431">
        <v>0</v>
      </c>
      <c r="Y130" s="432">
        <v>0</v>
      </c>
      <c r="Z130" s="401">
        <v>0</v>
      </c>
      <c r="AA130" s="433">
        <v>0</v>
      </c>
    </row>
    <row r="131" spans="2:27" s="429" customFormat="1" ht="15.75" customHeight="1">
      <c r="B131" s="813"/>
      <c r="C131" s="403" t="s">
        <v>477</v>
      </c>
      <c r="D131" s="397">
        <v>8</v>
      </c>
      <c r="E131" s="398">
        <v>0</v>
      </c>
      <c r="F131" s="434">
        <v>0.31778099999999998</v>
      </c>
      <c r="G131" s="397">
        <v>5.4422999999999999E-2</v>
      </c>
      <c r="H131" s="398">
        <v>0</v>
      </c>
      <c r="I131" s="435">
        <v>2.4000000000000001E-5</v>
      </c>
      <c r="J131" s="397">
        <v>8</v>
      </c>
      <c r="K131" s="398">
        <v>0</v>
      </c>
      <c r="L131" s="434">
        <v>0.31778099999999998</v>
      </c>
      <c r="M131" s="397">
        <v>4.9222000000000002E-2</v>
      </c>
      <c r="N131" s="398">
        <v>0</v>
      </c>
      <c r="O131" s="435">
        <v>6.0000000000000002E-6</v>
      </c>
      <c r="P131" s="397">
        <v>23.940740000000002</v>
      </c>
      <c r="Q131" s="398">
        <v>0</v>
      </c>
      <c r="R131" s="434">
        <v>16.245963</v>
      </c>
      <c r="S131" s="397">
        <v>1.2050019999999999</v>
      </c>
      <c r="T131" s="398">
        <v>0</v>
      </c>
      <c r="U131" s="435">
        <v>1.0399999999999999E-3</v>
      </c>
      <c r="V131" s="397">
        <v>23.892544000000001</v>
      </c>
      <c r="W131" s="398">
        <v>0</v>
      </c>
      <c r="X131" s="434">
        <v>16.192544000000002</v>
      </c>
      <c r="Y131" s="397">
        <v>5.6142289999999999</v>
      </c>
      <c r="Z131" s="398">
        <v>0</v>
      </c>
      <c r="AA131" s="435">
        <v>7.9699999999999997E-4</v>
      </c>
    </row>
    <row r="132" spans="2:27" s="429" customFormat="1" ht="15.75" customHeight="1">
      <c r="B132" s="813"/>
      <c r="C132" s="404" t="s">
        <v>503</v>
      </c>
      <c r="D132" s="397">
        <v>6247.7718390000009</v>
      </c>
      <c r="E132" s="398">
        <v>77.051337000000004</v>
      </c>
      <c r="F132" s="434">
        <v>5021.3723550000013</v>
      </c>
      <c r="G132" s="397">
        <v>3518.1709019999998</v>
      </c>
      <c r="H132" s="398">
        <v>148.05140599999999</v>
      </c>
      <c r="I132" s="435">
        <v>90.732275000000001</v>
      </c>
      <c r="J132" s="397">
        <v>6088.263300999999</v>
      </c>
      <c r="K132" s="398">
        <v>71.899598999999995</v>
      </c>
      <c r="L132" s="434">
        <v>4895.6515380000001</v>
      </c>
      <c r="M132" s="397">
        <v>3472.1097119999999</v>
      </c>
      <c r="N132" s="398">
        <v>163.37159600000001</v>
      </c>
      <c r="O132" s="435">
        <v>79.107224000000002</v>
      </c>
      <c r="P132" s="397">
        <v>6050.334472999999</v>
      </c>
      <c r="Q132" s="398">
        <v>75.063854000000006</v>
      </c>
      <c r="R132" s="434">
        <v>4875.7737969999989</v>
      </c>
      <c r="S132" s="397">
        <v>3649.5594860000001</v>
      </c>
      <c r="T132" s="398">
        <v>175.39224899999999</v>
      </c>
      <c r="U132" s="435">
        <v>83.343378000000001</v>
      </c>
      <c r="V132" s="397">
        <v>6253.6296119999997</v>
      </c>
      <c r="W132" s="398">
        <v>63.088560999999999</v>
      </c>
      <c r="X132" s="434">
        <v>4934.8215710000013</v>
      </c>
      <c r="Y132" s="397">
        <v>3743.9771000000001</v>
      </c>
      <c r="Z132" s="398">
        <v>153.181873</v>
      </c>
      <c r="AA132" s="435">
        <v>83.502171000000004</v>
      </c>
    </row>
    <row r="133" spans="2:27" s="429" customFormat="1" ht="15.75" customHeight="1">
      <c r="B133" s="813"/>
      <c r="C133" s="405" t="s">
        <v>504</v>
      </c>
      <c r="D133" s="397">
        <v>1135.0747160000001</v>
      </c>
      <c r="E133" s="398">
        <v>5.1252969999999998</v>
      </c>
      <c r="F133" s="434">
        <v>1067.774042</v>
      </c>
      <c r="G133" s="397">
        <v>1023.148518</v>
      </c>
      <c r="H133" s="398">
        <v>0</v>
      </c>
      <c r="I133" s="435">
        <v>34.244746999999997</v>
      </c>
      <c r="J133" s="397">
        <v>1107.5683650000001</v>
      </c>
      <c r="K133" s="398">
        <v>4.999905</v>
      </c>
      <c r="L133" s="434">
        <v>1047.3720000000001</v>
      </c>
      <c r="M133" s="397">
        <v>986.87678000000005</v>
      </c>
      <c r="N133" s="398">
        <v>0</v>
      </c>
      <c r="O133" s="435">
        <v>27.669262</v>
      </c>
      <c r="P133" s="397">
        <v>1085.113617</v>
      </c>
      <c r="Q133" s="398">
        <v>4.9150720000000003</v>
      </c>
      <c r="R133" s="434">
        <v>1031.4013809999999</v>
      </c>
      <c r="S133" s="397">
        <v>1001.510508</v>
      </c>
      <c r="T133" s="398">
        <v>0</v>
      </c>
      <c r="U133" s="435">
        <v>31.283747000000002</v>
      </c>
      <c r="V133" s="397">
        <v>1094.495723</v>
      </c>
      <c r="W133" s="398">
        <v>4.8363990000000001</v>
      </c>
      <c r="X133" s="434">
        <v>1045.1388059999999</v>
      </c>
      <c r="Y133" s="397">
        <v>1036.298593</v>
      </c>
      <c r="Z133" s="398">
        <v>0</v>
      </c>
      <c r="AA133" s="435">
        <v>37.897657000000002</v>
      </c>
    </row>
    <row r="134" spans="2:27" s="429" customFormat="1" ht="15.75" customHeight="1">
      <c r="B134" s="813"/>
      <c r="C134" s="405" t="s">
        <v>505</v>
      </c>
      <c r="D134" s="397">
        <v>2606.0440560000002</v>
      </c>
      <c r="E134" s="398">
        <v>71.926027000000005</v>
      </c>
      <c r="F134" s="434">
        <v>2206.816812</v>
      </c>
      <c r="G134" s="397">
        <v>1472.6765330000001</v>
      </c>
      <c r="H134" s="398">
        <v>148.05140599999999</v>
      </c>
      <c r="I134" s="435">
        <v>52.997255000000003</v>
      </c>
      <c r="J134" s="397">
        <v>2609.6570139999999</v>
      </c>
      <c r="K134" s="398">
        <v>66.899679000000006</v>
      </c>
      <c r="L134" s="434">
        <v>2205.2860599999999</v>
      </c>
      <c r="M134" s="397">
        <v>1555.8061789999999</v>
      </c>
      <c r="N134" s="398">
        <v>163.37159600000001</v>
      </c>
      <c r="O134" s="435">
        <v>47.305605999999997</v>
      </c>
      <c r="P134" s="397">
        <v>2669.8180510000002</v>
      </c>
      <c r="Q134" s="398">
        <v>70.148773000000006</v>
      </c>
      <c r="R134" s="434">
        <v>2241.691268</v>
      </c>
      <c r="S134" s="397">
        <v>1537.1000979999999</v>
      </c>
      <c r="T134" s="398">
        <v>175.39224899999999</v>
      </c>
      <c r="U134" s="435">
        <v>48.286876999999997</v>
      </c>
      <c r="V134" s="397">
        <v>2632.948531</v>
      </c>
      <c r="W134" s="398">
        <v>58.252161999999998</v>
      </c>
      <c r="X134" s="434">
        <v>2280.006997</v>
      </c>
      <c r="Y134" s="397">
        <v>1592.0066039999999</v>
      </c>
      <c r="Z134" s="398">
        <v>153.181873</v>
      </c>
      <c r="AA134" s="435">
        <v>42.828105000000001</v>
      </c>
    </row>
    <row r="135" spans="2:27" s="429" customFormat="1" ht="15.75" customHeight="1">
      <c r="B135" s="813"/>
      <c r="C135" s="404" t="s">
        <v>480</v>
      </c>
      <c r="D135" s="397">
        <v>9751.6042440000001</v>
      </c>
      <c r="E135" s="398">
        <v>89.659537999999998</v>
      </c>
      <c r="F135" s="434">
        <v>9730.9780899999987</v>
      </c>
      <c r="G135" s="397">
        <v>1061.660374</v>
      </c>
      <c r="H135" s="398">
        <v>22.026949999999999</v>
      </c>
      <c r="I135" s="435">
        <v>68.112933999999996</v>
      </c>
      <c r="J135" s="397">
        <v>11256.141723000001</v>
      </c>
      <c r="K135" s="398">
        <v>219.85754399999999</v>
      </c>
      <c r="L135" s="434">
        <v>11026.616123</v>
      </c>
      <c r="M135" s="397">
        <v>2361.2003690000001</v>
      </c>
      <c r="N135" s="398">
        <v>276.42132900000001</v>
      </c>
      <c r="O135" s="435">
        <v>219.45661000000001</v>
      </c>
      <c r="P135" s="397">
        <v>11278.789644</v>
      </c>
      <c r="Q135" s="398">
        <v>216.98084700000001</v>
      </c>
      <c r="R135" s="434">
        <v>11030.769705000001</v>
      </c>
      <c r="S135" s="397">
        <v>2335.974741</v>
      </c>
      <c r="T135" s="398">
        <v>272.66906799999998</v>
      </c>
      <c r="U135" s="435">
        <v>212.80418700000001</v>
      </c>
      <c r="V135" s="397">
        <v>11261.509135</v>
      </c>
      <c r="W135" s="398">
        <v>216.73913200000001</v>
      </c>
      <c r="X135" s="434">
        <v>11019.05228</v>
      </c>
      <c r="Y135" s="397">
        <v>2369.7957470000001</v>
      </c>
      <c r="Z135" s="398">
        <v>274.80002400000001</v>
      </c>
      <c r="AA135" s="435">
        <v>217.939449</v>
      </c>
    </row>
    <row r="136" spans="2:27" s="429" customFormat="1" ht="15.75" customHeight="1">
      <c r="B136" s="813"/>
      <c r="C136" s="409" t="s">
        <v>506</v>
      </c>
      <c r="D136" s="397">
        <v>9364.1678620000021</v>
      </c>
      <c r="E136" s="398">
        <v>74.81662</v>
      </c>
      <c r="F136" s="434">
        <v>9364.1678620000021</v>
      </c>
      <c r="G136" s="397">
        <v>857.66613600000005</v>
      </c>
      <c r="H136" s="398">
        <v>13.705728000000001</v>
      </c>
      <c r="I136" s="435">
        <v>48.138548</v>
      </c>
      <c r="J136" s="397">
        <v>9278.5707760000005</v>
      </c>
      <c r="K136" s="398">
        <v>70.586242999999996</v>
      </c>
      <c r="L136" s="434">
        <v>9278.5707760000005</v>
      </c>
      <c r="M136" s="397">
        <v>1286.2789230000001</v>
      </c>
      <c r="N136" s="398">
        <v>81.353256000000002</v>
      </c>
      <c r="O136" s="435">
        <v>56.617555000000003</v>
      </c>
      <c r="P136" s="397">
        <v>9297.1379059999981</v>
      </c>
      <c r="Q136" s="398">
        <v>71.894401999999999</v>
      </c>
      <c r="R136" s="434">
        <v>9297.1379059999981</v>
      </c>
      <c r="S136" s="397">
        <v>1274.69838</v>
      </c>
      <c r="T136" s="398">
        <v>83.028818999999999</v>
      </c>
      <c r="U136" s="435">
        <v>56.202388999999997</v>
      </c>
      <c r="V136" s="397">
        <v>9334.3814110000003</v>
      </c>
      <c r="W136" s="398">
        <v>95.942169000000007</v>
      </c>
      <c r="X136" s="434">
        <v>9334.3814110000003</v>
      </c>
      <c r="Y136" s="397">
        <v>1378.2780990000001</v>
      </c>
      <c r="Z136" s="398">
        <v>134.20272</v>
      </c>
      <c r="AA136" s="435">
        <v>76.656501000000006</v>
      </c>
    </row>
    <row r="137" spans="2:27" s="429" customFormat="1" ht="15.75" customHeight="1">
      <c r="B137" s="813"/>
      <c r="C137" s="410" t="s">
        <v>507</v>
      </c>
      <c r="D137" s="397">
        <v>21.267823</v>
      </c>
      <c r="E137" s="398">
        <v>0.83996300000000002</v>
      </c>
      <c r="F137" s="434">
        <v>21.267821999999999</v>
      </c>
      <c r="G137" s="397">
        <v>15.155682000000001</v>
      </c>
      <c r="H137" s="398">
        <v>2.3636000000000001E-2</v>
      </c>
      <c r="I137" s="435">
        <v>1.2325790000000001</v>
      </c>
      <c r="J137" s="397">
        <v>17.195751999999999</v>
      </c>
      <c r="K137" s="398">
        <v>0.76527199999999995</v>
      </c>
      <c r="L137" s="434">
        <v>17.195751999999999</v>
      </c>
      <c r="M137" s="397">
        <v>11.787442</v>
      </c>
      <c r="N137" s="398">
        <v>1.2519000000000001E-2</v>
      </c>
      <c r="O137" s="435">
        <v>1.076546</v>
      </c>
      <c r="P137" s="397">
        <v>16.143131</v>
      </c>
      <c r="Q137" s="398">
        <v>0.81412399999999996</v>
      </c>
      <c r="R137" s="434">
        <v>16.143131</v>
      </c>
      <c r="S137" s="397">
        <v>11.039189</v>
      </c>
      <c r="T137" s="398">
        <v>0</v>
      </c>
      <c r="U137" s="435">
        <v>1.0792459999999999</v>
      </c>
      <c r="V137" s="397">
        <v>15.099491</v>
      </c>
      <c r="W137" s="398">
        <v>0.85801799999999995</v>
      </c>
      <c r="X137" s="434">
        <v>15.099492</v>
      </c>
      <c r="Y137" s="397">
        <v>10.365304999999999</v>
      </c>
      <c r="Z137" s="398">
        <v>0</v>
      </c>
      <c r="AA137" s="435">
        <v>1.107999</v>
      </c>
    </row>
    <row r="138" spans="2:27" s="429" customFormat="1" ht="15.75" customHeight="1">
      <c r="B138" s="813"/>
      <c r="C138" s="410" t="s">
        <v>508</v>
      </c>
      <c r="D138" s="397">
        <v>9342.9000390000001</v>
      </c>
      <c r="E138" s="398">
        <v>73.976657000000003</v>
      </c>
      <c r="F138" s="434">
        <v>9342.9000400000004</v>
      </c>
      <c r="G138" s="397">
        <v>842.51045399999998</v>
      </c>
      <c r="H138" s="398">
        <v>13.682092000000001</v>
      </c>
      <c r="I138" s="435">
        <v>46.905968999999999</v>
      </c>
      <c r="J138" s="397">
        <v>9261.3750240000008</v>
      </c>
      <c r="K138" s="398">
        <v>69.820971</v>
      </c>
      <c r="L138" s="434">
        <v>9261.3750230000005</v>
      </c>
      <c r="M138" s="397">
        <v>1274.491481</v>
      </c>
      <c r="N138" s="398">
        <v>81.340737000000004</v>
      </c>
      <c r="O138" s="435">
        <v>55.541009000000003</v>
      </c>
      <c r="P138" s="397">
        <v>9280.9947749999992</v>
      </c>
      <c r="Q138" s="398">
        <v>71.080278000000007</v>
      </c>
      <c r="R138" s="434">
        <v>9280.9947740000025</v>
      </c>
      <c r="S138" s="397">
        <v>1263.659191</v>
      </c>
      <c r="T138" s="398">
        <v>83.028818999999999</v>
      </c>
      <c r="U138" s="435">
        <v>55.123142999999999</v>
      </c>
      <c r="V138" s="397">
        <v>9319.2819199999994</v>
      </c>
      <c r="W138" s="398">
        <v>95.084151000000006</v>
      </c>
      <c r="X138" s="434">
        <v>9319.2819199999994</v>
      </c>
      <c r="Y138" s="397">
        <v>1367.9127940000001</v>
      </c>
      <c r="Z138" s="398">
        <v>134.20272</v>
      </c>
      <c r="AA138" s="435">
        <v>75.548501999999999</v>
      </c>
    </row>
    <row r="139" spans="2:27" s="429" customFormat="1" ht="15.75" customHeight="1">
      <c r="B139" s="813"/>
      <c r="C139" s="409" t="s">
        <v>509</v>
      </c>
      <c r="D139" s="397">
        <v>0</v>
      </c>
      <c r="E139" s="398">
        <v>0</v>
      </c>
      <c r="F139" s="434">
        <v>0</v>
      </c>
      <c r="G139" s="397">
        <v>0</v>
      </c>
      <c r="H139" s="398">
        <v>0</v>
      </c>
      <c r="I139" s="435">
        <v>0</v>
      </c>
      <c r="J139" s="397">
        <v>214.436511</v>
      </c>
      <c r="K139" s="398">
        <v>11.650352</v>
      </c>
      <c r="L139" s="434">
        <v>106.487233</v>
      </c>
      <c r="M139" s="397">
        <v>28.124807000000001</v>
      </c>
      <c r="N139" s="398">
        <v>13.275356</v>
      </c>
      <c r="O139" s="435">
        <v>10.826471</v>
      </c>
      <c r="P139" s="397">
        <v>213.21512799999999</v>
      </c>
      <c r="Q139" s="398">
        <v>10.710024000000001</v>
      </c>
      <c r="R139" s="434">
        <v>96.451939999999993</v>
      </c>
      <c r="S139" s="397">
        <v>24.865686</v>
      </c>
      <c r="T139" s="398">
        <v>12.474563</v>
      </c>
      <c r="U139" s="435">
        <v>10.03274</v>
      </c>
      <c r="V139" s="397">
        <v>214.09307000000001</v>
      </c>
      <c r="W139" s="398">
        <v>10.796789</v>
      </c>
      <c r="X139" s="434">
        <v>97.735513999999995</v>
      </c>
      <c r="Y139" s="397">
        <v>24.370394000000001</v>
      </c>
      <c r="Z139" s="398">
        <v>12.007256</v>
      </c>
      <c r="AA139" s="435">
        <v>9.6506710000000009</v>
      </c>
    </row>
    <row r="140" spans="2:27" s="429" customFormat="1" ht="15.75" customHeight="1">
      <c r="B140" s="813"/>
      <c r="C140" s="409" t="s">
        <v>510</v>
      </c>
      <c r="D140" s="397">
        <v>387.43638199999998</v>
      </c>
      <c r="E140" s="398">
        <v>14.842917999999999</v>
      </c>
      <c r="F140" s="434">
        <v>366.810228</v>
      </c>
      <c r="G140" s="397">
        <v>203.994238</v>
      </c>
      <c r="H140" s="398">
        <v>8.3212220000000006</v>
      </c>
      <c r="I140" s="435">
        <v>19.974385999999999</v>
      </c>
      <c r="J140" s="397">
        <v>1763.1344349999999</v>
      </c>
      <c r="K140" s="398">
        <v>137.620949</v>
      </c>
      <c r="L140" s="434">
        <v>1641.5581139999999</v>
      </c>
      <c r="M140" s="397">
        <v>1046.79664</v>
      </c>
      <c r="N140" s="398">
        <v>181.79271700000001</v>
      </c>
      <c r="O140" s="435">
        <v>152.012584</v>
      </c>
      <c r="P140" s="397">
        <v>1768.43661</v>
      </c>
      <c r="Q140" s="398">
        <v>134.37642099999999</v>
      </c>
      <c r="R140" s="434">
        <v>1637.17986</v>
      </c>
      <c r="S140" s="397">
        <v>1036.4106750000001</v>
      </c>
      <c r="T140" s="398">
        <v>177.16568599999999</v>
      </c>
      <c r="U140" s="435">
        <v>146.56905800000001</v>
      </c>
      <c r="V140" s="397">
        <v>1713.0346529999999</v>
      </c>
      <c r="W140" s="398">
        <v>110.000174</v>
      </c>
      <c r="X140" s="434">
        <v>1586.9353550000001</v>
      </c>
      <c r="Y140" s="397">
        <v>967.14725299999998</v>
      </c>
      <c r="Z140" s="398">
        <v>128.590048</v>
      </c>
      <c r="AA140" s="435">
        <v>131.63227699999999</v>
      </c>
    </row>
    <row r="141" spans="2:27" s="429" customFormat="1" ht="15.75" customHeight="1">
      <c r="B141" s="813"/>
      <c r="C141" s="410" t="s">
        <v>511</v>
      </c>
      <c r="D141" s="397">
        <v>387.360547</v>
      </c>
      <c r="E141" s="398">
        <v>14.832323000000001</v>
      </c>
      <c r="F141" s="434">
        <v>366.76670000000001</v>
      </c>
      <c r="G141" s="397">
        <v>203.98528300000001</v>
      </c>
      <c r="H141" s="398">
        <v>8.317304</v>
      </c>
      <c r="I141" s="435">
        <v>19.974007</v>
      </c>
      <c r="J141" s="397">
        <v>390.55493200000001</v>
      </c>
      <c r="K141" s="398">
        <v>15.69195</v>
      </c>
      <c r="L141" s="434">
        <v>369.40085299999998</v>
      </c>
      <c r="M141" s="397">
        <v>206.79183900000001</v>
      </c>
      <c r="N141" s="398">
        <v>9.4838489999999993</v>
      </c>
      <c r="O141" s="435">
        <v>19.438651</v>
      </c>
      <c r="P141" s="397">
        <v>394.353565</v>
      </c>
      <c r="Q141" s="398">
        <v>14.689609000000001</v>
      </c>
      <c r="R141" s="434">
        <v>372.049755</v>
      </c>
      <c r="S141" s="397">
        <v>207.627227</v>
      </c>
      <c r="T141" s="398">
        <v>8.2014200000000006</v>
      </c>
      <c r="U141" s="435">
        <v>18.665422</v>
      </c>
      <c r="V141" s="397">
        <v>379.733069</v>
      </c>
      <c r="W141" s="398">
        <v>14.366094</v>
      </c>
      <c r="X141" s="434">
        <v>359.99523900000003</v>
      </c>
      <c r="Y141" s="397">
        <v>205.66396599999999</v>
      </c>
      <c r="Z141" s="398">
        <v>13.491769</v>
      </c>
      <c r="AA141" s="435">
        <v>18.47232</v>
      </c>
    </row>
    <row r="142" spans="2:27" s="429" customFormat="1" ht="15.75" customHeight="1">
      <c r="B142" s="813"/>
      <c r="C142" s="411" t="s">
        <v>512</v>
      </c>
      <c r="D142" s="397">
        <v>7.5836000000000001E-2</v>
      </c>
      <c r="E142" s="398">
        <v>1.0595E-2</v>
      </c>
      <c r="F142" s="434">
        <v>4.3527999999999997E-2</v>
      </c>
      <c r="G142" s="397">
        <v>8.9560000000000004E-3</v>
      </c>
      <c r="H142" s="398">
        <v>3.9179999999999996E-3</v>
      </c>
      <c r="I142" s="435">
        <v>3.79E-4</v>
      </c>
      <c r="J142" s="397">
        <v>1372.5795029999999</v>
      </c>
      <c r="K142" s="398">
        <v>121.928999</v>
      </c>
      <c r="L142" s="434">
        <v>1272.1572610000001</v>
      </c>
      <c r="M142" s="397">
        <v>840.00480200000004</v>
      </c>
      <c r="N142" s="398">
        <v>172.30886799999999</v>
      </c>
      <c r="O142" s="435">
        <v>132.57393300000001</v>
      </c>
      <c r="P142" s="397">
        <v>1374.0830450000001</v>
      </c>
      <c r="Q142" s="398">
        <v>119.686812</v>
      </c>
      <c r="R142" s="434">
        <v>1265.130105</v>
      </c>
      <c r="S142" s="397">
        <v>828.78344800000002</v>
      </c>
      <c r="T142" s="398">
        <v>168.96426600000001</v>
      </c>
      <c r="U142" s="435">
        <v>127.90363600000001</v>
      </c>
      <c r="V142" s="397">
        <v>1333.3015849999999</v>
      </c>
      <c r="W142" s="398">
        <v>95.634079999999997</v>
      </c>
      <c r="X142" s="434">
        <v>1226.940116</v>
      </c>
      <c r="Y142" s="397">
        <v>761.48328700000002</v>
      </c>
      <c r="Z142" s="398">
        <v>115.09827900000001</v>
      </c>
      <c r="AA142" s="435">
        <v>113.15995700000001</v>
      </c>
    </row>
    <row r="143" spans="2:27" s="429" customFormat="1" ht="15.75" customHeight="1">
      <c r="B143" s="813"/>
      <c r="C143" s="404" t="s">
        <v>487</v>
      </c>
      <c r="D143" s="397">
        <v>1.0689310000000001</v>
      </c>
      <c r="E143" s="398">
        <v>0</v>
      </c>
      <c r="F143" s="434">
        <v>1.0689310000000001</v>
      </c>
      <c r="G143" s="397">
        <v>3.9550450000000001</v>
      </c>
      <c r="H143" s="398">
        <v>0</v>
      </c>
      <c r="I143" s="435">
        <v>0</v>
      </c>
      <c r="J143" s="397">
        <v>5.9078169999999997</v>
      </c>
      <c r="K143" s="398">
        <v>0</v>
      </c>
      <c r="L143" s="434">
        <v>5.9078169999999997</v>
      </c>
      <c r="M143" s="397">
        <v>14.604907000000001</v>
      </c>
      <c r="N143" s="398">
        <v>0</v>
      </c>
      <c r="O143" s="435">
        <v>0</v>
      </c>
      <c r="P143" s="397">
        <v>5.6888480000000001</v>
      </c>
      <c r="Q143" s="398">
        <v>0</v>
      </c>
      <c r="R143" s="434">
        <v>5.6888480000000001</v>
      </c>
      <c r="S143" s="397">
        <v>14.179867</v>
      </c>
      <c r="T143" s="398">
        <v>0</v>
      </c>
      <c r="U143" s="435">
        <v>0</v>
      </c>
      <c r="V143" s="397">
        <v>6.5190570000000001</v>
      </c>
      <c r="W143" s="398">
        <v>0</v>
      </c>
      <c r="X143" s="434">
        <v>6.5190570000000001</v>
      </c>
      <c r="Y143" s="397">
        <v>16.846688</v>
      </c>
      <c r="Z143" s="398">
        <v>0</v>
      </c>
      <c r="AA143" s="435">
        <v>0</v>
      </c>
    </row>
    <row r="144" spans="2:27" ht="15.75" hidden="1" customHeight="1">
      <c r="B144" s="813"/>
      <c r="C144" s="413"/>
      <c r="D144" s="406"/>
      <c r="E144" s="414"/>
      <c r="F144" s="436"/>
      <c r="G144" s="406"/>
      <c r="H144" s="414"/>
      <c r="I144" s="437"/>
      <c r="J144" s="406"/>
      <c r="K144" s="414"/>
      <c r="L144" s="436"/>
      <c r="M144" s="406"/>
      <c r="N144" s="414"/>
      <c r="O144" s="437"/>
      <c r="P144" s="406"/>
      <c r="Q144" s="414"/>
      <c r="R144" s="436"/>
      <c r="S144" s="406"/>
      <c r="T144" s="414"/>
      <c r="U144" s="437"/>
      <c r="V144" s="406"/>
      <c r="W144" s="414"/>
      <c r="X144" s="436"/>
      <c r="Y144" s="406"/>
      <c r="Z144" s="414"/>
      <c r="AA144" s="437"/>
    </row>
    <row r="145" spans="2:27" s="429" customFormat="1" ht="15.75" customHeight="1">
      <c r="B145" s="813"/>
      <c r="C145" s="416" t="s">
        <v>513</v>
      </c>
      <c r="D145" s="438"/>
      <c r="E145" s="439"/>
      <c r="F145" s="440"/>
      <c r="G145" s="438"/>
      <c r="H145" s="439"/>
      <c r="I145" s="441"/>
      <c r="J145" s="438"/>
      <c r="K145" s="439"/>
      <c r="L145" s="440"/>
      <c r="M145" s="438"/>
      <c r="N145" s="439"/>
      <c r="O145" s="441"/>
      <c r="P145" s="438"/>
      <c r="Q145" s="439"/>
      <c r="R145" s="440"/>
      <c r="S145" s="438"/>
      <c r="T145" s="439"/>
      <c r="U145" s="441"/>
      <c r="V145" s="438"/>
      <c r="W145" s="439"/>
      <c r="X145" s="440"/>
      <c r="Y145" s="438"/>
      <c r="Z145" s="439"/>
      <c r="AA145" s="441"/>
    </row>
    <row r="146" spans="2:27" s="429" customFormat="1" ht="19.5" customHeight="1" thickBot="1">
      <c r="B146" s="814"/>
      <c r="C146" s="422" t="s">
        <v>518</v>
      </c>
      <c r="D146" s="442"/>
      <c r="E146" s="443"/>
      <c r="F146" s="444"/>
      <c r="G146" s="442"/>
      <c r="H146" s="443"/>
      <c r="I146" s="445"/>
      <c r="J146" s="442"/>
      <c r="K146" s="443"/>
      <c r="L146" s="444"/>
      <c r="M146" s="442"/>
      <c r="N146" s="443"/>
      <c r="O146" s="445"/>
      <c r="P146" s="442"/>
      <c r="Q146" s="443"/>
      <c r="R146" s="444"/>
      <c r="S146" s="442"/>
      <c r="T146" s="443"/>
      <c r="U146" s="445"/>
      <c r="V146" s="442"/>
      <c r="W146" s="443"/>
      <c r="X146" s="444"/>
      <c r="Y146" s="442"/>
      <c r="Z146" s="443"/>
      <c r="AA146" s="445"/>
    </row>
    <row r="147" spans="2:27" s="429" customFormat="1" ht="17.25" customHeight="1">
      <c r="B147" s="370"/>
      <c r="C147" s="341"/>
      <c r="D147" s="370" t="s">
        <v>490</v>
      </c>
      <c r="E147" s="341"/>
      <c r="F147" s="341"/>
      <c r="G147" s="341"/>
      <c r="H147" s="341"/>
      <c r="I147" s="341"/>
      <c r="J147" s="341"/>
      <c r="K147" s="341"/>
      <c r="L147" s="341"/>
      <c r="M147" s="341"/>
      <c r="N147" s="341"/>
      <c r="O147" s="341"/>
      <c r="P147" s="341"/>
      <c r="Q147" s="341"/>
      <c r="R147" s="341"/>
      <c r="S147" s="341"/>
      <c r="T147" s="341"/>
      <c r="U147" s="341"/>
    </row>
    <row r="148" spans="2:27" s="429" customFormat="1" ht="22.2">
      <c r="B148" s="446"/>
      <c r="D148" s="447"/>
      <c r="E148" s="447"/>
      <c r="F148" s="447"/>
      <c r="G148" s="447"/>
      <c r="H148" s="447"/>
      <c r="I148" s="447"/>
      <c r="J148" s="447"/>
      <c r="K148" s="447"/>
      <c r="L148" s="447"/>
      <c r="M148" s="447"/>
      <c r="N148" s="447"/>
      <c r="O148" s="447"/>
      <c r="P148" s="341"/>
      <c r="Q148" s="341"/>
      <c r="R148" s="341"/>
      <c r="S148" s="341"/>
      <c r="T148" s="341"/>
      <c r="U148" s="341"/>
    </row>
    <row r="149" spans="2:27" s="429" customFormat="1" ht="22.8" thickBot="1">
      <c r="B149" s="446"/>
      <c r="D149" s="447"/>
      <c r="E149" s="447"/>
      <c r="F149" s="447"/>
      <c r="G149" s="447"/>
      <c r="H149" s="447"/>
      <c r="I149" s="447"/>
      <c r="J149" s="447"/>
      <c r="K149" s="447"/>
      <c r="L149" s="447"/>
      <c r="M149" s="447"/>
      <c r="N149" s="447"/>
      <c r="O149" s="447"/>
      <c r="P149" s="341"/>
      <c r="Q149" s="341"/>
      <c r="R149" s="341"/>
      <c r="S149" s="341"/>
      <c r="T149" s="341"/>
      <c r="U149" s="341"/>
    </row>
    <row r="150" spans="2:27" s="429" customFormat="1" ht="32.25" customHeight="1" thickBot="1">
      <c r="B150" s="338"/>
      <c r="C150" s="343"/>
      <c r="D150" s="816" t="s">
        <v>500</v>
      </c>
      <c r="E150" s="817"/>
      <c r="F150" s="817"/>
      <c r="G150" s="817"/>
      <c r="H150" s="817"/>
      <c r="I150" s="817"/>
      <c r="J150" s="817"/>
      <c r="K150" s="817"/>
      <c r="L150" s="817"/>
      <c r="M150" s="817"/>
      <c r="N150" s="817"/>
      <c r="O150" s="817"/>
      <c r="P150" s="817" t="s">
        <v>500</v>
      </c>
      <c r="Q150" s="817"/>
      <c r="R150" s="817"/>
      <c r="S150" s="817"/>
      <c r="T150" s="817"/>
      <c r="U150" s="817"/>
      <c r="V150" s="817"/>
      <c r="W150" s="817"/>
      <c r="X150" s="817"/>
      <c r="Y150" s="817"/>
      <c r="Z150" s="817"/>
      <c r="AA150" s="818"/>
    </row>
    <row r="151" spans="2:27" s="429" customFormat="1" ht="32.25" customHeight="1" thickBot="1">
      <c r="B151" s="338"/>
      <c r="C151" s="343"/>
      <c r="D151" s="816" t="s">
        <v>12</v>
      </c>
      <c r="E151" s="817"/>
      <c r="F151" s="817"/>
      <c r="G151" s="817"/>
      <c r="H151" s="817"/>
      <c r="I151" s="818"/>
      <c r="J151" s="816" t="s">
        <v>13</v>
      </c>
      <c r="K151" s="817"/>
      <c r="L151" s="817"/>
      <c r="M151" s="817"/>
      <c r="N151" s="817"/>
      <c r="O151" s="818"/>
      <c r="P151" s="816" t="s">
        <v>14</v>
      </c>
      <c r="Q151" s="817"/>
      <c r="R151" s="817"/>
      <c r="S151" s="817"/>
      <c r="T151" s="817"/>
      <c r="U151" s="818"/>
      <c r="V151" s="816" t="s">
        <v>15</v>
      </c>
      <c r="W151" s="817"/>
      <c r="X151" s="817"/>
      <c r="Y151" s="817"/>
      <c r="Z151" s="817"/>
      <c r="AA151" s="818"/>
    </row>
    <row r="152" spans="2:27" s="429" customFormat="1" ht="51" customHeight="1">
      <c r="B152" s="348"/>
      <c r="C152" s="343"/>
      <c r="D152" s="804" t="s">
        <v>466</v>
      </c>
      <c r="E152" s="827"/>
      <c r="F152" s="828" t="s">
        <v>467</v>
      </c>
      <c r="G152" s="830" t="s">
        <v>468</v>
      </c>
      <c r="H152" s="831"/>
      <c r="I152" s="832" t="s">
        <v>470</v>
      </c>
      <c r="J152" s="804" t="s">
        <v>466</v>
      </c>
      <c r="K152" s="827"/>
      <c r="L152" s="828" t="s">
        <v>467</v>
      </c>
      <c r="M152" s="830" t="s">
        <v>468</v>
      </c>
      <c r="N152" s="831"/>
      <c r="O152" s="832" t="s">
        <v>470</v>
      </c>
      <c r="P152" s="804" t="s">
        <v>466</v>
      </c>
      <c r="Q152" s="827"/>
      <c r="R152" s="828" t="s">
        <v>467</v>
      </c>
      <c r="S152" s="830" t="s">
        <v>468</v>
      </c>
      <c r="T152" s="831"/>
      <c r="U152" s="832" t="s">
        <v>470</v>
      </c>
      <c r="V152" s="804" t="s">
        <v>466</v>
      </c>
      <c r="W152" s="827"/>
      <c r="X152" s="828" t="s">
        <v>467</v>
      </c>
      <c r="Y152" s="830" t="s">
        <v>468</v>
      </c>
      <c r="Z152" s="831"/>
      <c r="AA152" s="832" t="s">
        <v>470</v>
      </c>
    </row>
    <row r="153" spans="2:27" s="429" customFormat="1" ht="33" customHeight="1" thickBot="1">
      <c r="B153" s="430">
        <v>6</v>
      </c>
      <c r="C153" s="349" t="s">
        <v>11</v>
      </c>
      <c r="D153" s="394"/>
      <c r="E153" s="395" t="s">
        <v>501</v>
      </c>
      <c r="F153" s="829"/>
      <c r="G153" s="394"/>
      <c r="H153" s="395" t="s">
        <v>501</v>
      </c>
      <c r="I153" s="833"/>
      <c r="J153" s="394"/>
      <c r="K153" s="395" t="s">
        <v>501</v>
      </c>
      <c r="L153" s="829"/>
      <c r="M153" s="394"/>
      <c r="N153" s="395" t="s">
        <v>501</v>
      </c>
      <c r="O153" s="833"/>
      <c r="P153" s="394"/>
      <c r="Q153" s="395" t="s">
        <v>501</v>
      </c>
      <c r="R153" s="829"/>
      <c r="S153" s="394"/>
      <c r="T153" s="395" t="s">
        <v>501</v>
      </c>
      <c r="U153" s="833"/>
      <c r="V153" s="394"/>
      <c r="W153" s="395" t="s">
        <v>501</v>
      </c>
      <c r="X153" s="829"/>
      <c r="Y153" s="394"/>
      <c r="Z153" s="395" t="s">
        <v>501</v>
      </c>
      <c r="AA153" s="833"/>
    </row>
    <row r="154" spans="2:27" s="429" customFormat="1" ht="15.75" customHeight="1">
      <c r="B154" s="812" t="s">
        <v>710</v>
      </c>
      <c r="C154" s="396" t="s">
        <v>502</v>
      </c>
      <c r="D154" s="397">
        <v>0</v>
      </c>
      <c r="E154" s="398">
        <v>0</v>
      </c>
      <c r="F154" s="431">
        <v>0</v>
      </c>
      <c r="G154" s="432">
        <v>0</v>
      </c>
      <c r="H154" s="401">
        <v>0</v>
      </c>
      <c r="I154" s="433">
        <v>0</v>
      </c>
      <c r="J154" s="397">
        <v>0</v>
      </c>
      <c r="K154" s="398">
        <v>0</v>
      </c>
      <c r="L154" s="431">
        <v>0</v>
      </c>
      <c r="M154" s="432">
        <v>0</v>
      </c>
      <c r="N154" s="401">
        <v>0</v>
      </c>
      <c r="O154" s="433">
        <v>0</v>
      </c>
      <c r="P154" s="397">
        <v>0</v>
      </c>
      <c r="Q154" s="398">
        <v>0</v>
      </c>
      <c r="R154" s="431">
        <v>0</v>
      </c>
      <c r="S154" s="432">
        <v>0</v>
      </c>
      <c r="T154" s="401">
        <v>0</v>
      </c>
      <c r="U154" s="433">
        <v>0</v>
      </c>
      <c r="V154" s="397">
        <v>0</v>
      </c>
      <c r="W154" s="398">
        <v>0</v>
      </c>
      <c r="X154" s="431">
        <v>0</v>
      </c>
      <c r="Y154" s="432">
        <v>0</v>
      </c>
      <c r="Z154" s="401">
        <v>0</v>
      </c>
      <c r="AA154" s="433">
        <v>0</v>
      </c>
    </row>
    <row r="155" spans="2:27" s="429" customFormat="1" ht="15.75" customHeight="1">
      <c r="B155" s="813"/>
      <c r="C155" s="403" t="s">
        <v>477</v>
      </c>
      <c r="D155" s="397">
        <v>804.56690200000003</v>
      </c>
      <c r="E155" s="398">
        <v>0</v>
      </c>
      <c r="F155" s="434">
        <v>617.739329</v>
      </c>
      <c r="G155" s="397">
        <v>238.207414</v>
      </c>
      <c r="H155" s="398">
        <v>0</v>
      </c>
      <c r="I155" s="435">
        <v>0.72135099999999996</v>
      </c>
      <c r="J155" s="397">
        <v>555.84602299999995</v>
      </c>
      <c r="K155" s="398">
        <v>0</v>
      </c>
      <c r="L155" s="434">
        <v>496.04102599999999</v>
      </c>
      <c r="M155" s="397">
        <v>221.27020200000001</v>
      </c>
      <c r="N155" s="398">
        <v>0</v>
      </c>
      <c r="O155" s="435">
        <v>0.31906800000000002</v>
      </c>
      <c r="P155" s="397">
        <v>450.69719900000001</v>
      </c>
      <c r="Q155" s="398">
        <v>0</v>
      </c>
      <c r="R155" s="434">
        <v>385.54604399999999</v>
      </c>
      <c r="S155" s="397">
        <v>112.527734</v>
      </c>
      <c r="T155" s="398">
        <v>0</v>
      </c>
      <c r="U155" s="435">
        <v>0.163964</v>
      </c>
      <c r="V155" s="397">
        <v>383.48100299999999</v>
      </c>
      <c r="W155" s="398">
        <v>0</v>
      </c>
      <c r="X155" s="434">
        <v>333.659559</v>
      </c>
      <c r="Y155" s="397">
        <v>26.332820999999999</v>
      </c>
      <c r="Z155" s="398">
        <v>0</v>
      </c>
      <c r="AA155" s="435">
        <v>7.6030000000000004E-3</v>
      </c>
    </row>
    <row r="156" spans="2:27" s="429" customFormat="1" ht="15.75" customHeight="1">
      <c r="B156" s="813"/>
      <c r="C156" s="404" t="s">
        <v>503</v>
      </c>
      <c r="D156" s="397">
        <v>8248.6471459999993</v>
      </c>
      <c r="E156" s="398">
        <v>7.266311</v>
      </c>
      <c r="F156" s="434">
        <v>5860.935876999999</v>
      </c>
      <c r="G156" s="397">
        <v>2735.9668649999999</v>
      </c>
      <c r="H156" s="398">
        <v>1.747781</v>
      </c>
      <c r="I156" s="435">
        <v>25.826101999999999</v>
      </c>
      <c r="J156" s="397">
        <v>7556.0022230000013</v>
      </c>
      <c r="K156" s="398">
        <v>7.128558</v>
      </c>
      <c r="L156" s="434">
        <v>5234.0187289999994</v>
      </c>
      <c r="M156" s="397">
        <v>2511.4764909999999</v>
      </c>
      <c r="N156" s="398">
        <v>1.714647</v>
      </c>
      <c r="O156" s="435">
        <v>22.613992</v>
      </c>
      <c r="P156" s="397">
        <v>6290.2666950000012</v>
      </c>
      <c r="Q156" s="398">
        <v>12.79035</v>
      </c>
      <c r="R156" s="434">
        <v>4472.1261539999996</v>
      </c>
      <c r="S156" s="397">
        <v>2787.1819270000001</v>
      </c>
      <c r="T156" s="398">
        <v>2.2220810000000002</v>
      </c>
      <c r="U156" s="435">
        <v>19.308194</v>
      </c>
      <c r="V156" s="397">
        <v>6202.5199679999996</v>
      </c>
      <c r="W156" s="398">
        <v>11.996981999999999</v>
      </c>
      <c r="X156" s="434">
        <v>4294.476326</v>
      </c>
      <c r="Y156" s="397">
        <v>2677.5028600000001</v>
      </c>
      <c r="Z156" s="398">
        <v>2.1647590000000001</v>
      </c>
      <c r="AA156" s="435">
        <v>20.289809999999999</v>
      </c>
    </row>
    <row r="157" spans="2:27" s="429" customFormat="1" ht="15.75" customHeight="1">
      <c r="B157" s="813"/>
      <c r="C157" s="405" t="s">
        <v>504</v>
      </c>
      <c r="D157" s="397">
        <v>106.834656</v>
      </c>
      <c r="E157" s="398">
        <v>0</v>
      </c>
      <c r="F157" s="434">
        <v>95.563847999999993</v>
      </c>
      <c r="G157" s="397">
        <v>55.383445999999999</v>
      </c>
      <c r="H157" s="398">
        <v>0</v>
      </c>
      <c r="I157" s="435">
        <v>2.0403579999999999</v>
      </c>
      <c r="J157" s="397">
        <v>41.032822000000003</v>
      </c>
      <c r="K157" s="398">
        <v>0</v>
      </c>
      <c r="L157" s="434">
        <v>24.720486999999999</v>
      </c>
      <c r="M157" s="397">
        <v>10.670007</v>
      </c>
      <c r="N157" s="398">
        <v>0</v>
      </c>
      <c r="O157" s="435">
        <v>0.157249</v>
      </c>
      <c r="P157" s="397">
        <v>30.290762000000001</v>
      </c>
      <c r="Q157" s="398">
        <v>0</v>
      </c>
      <c r="R157" s="434">
        <v>19.391437</v>
      </c>
      <c r="S157" s="397">
        <v>6.4171889999999996</v>
      </c>
      <c r="T157" s="398">
        <v>0</v>
      </c>
      <c r="U157" s="435">
        <v>2.3968E-2</v>
      </c>
      <c r="V157" s="397">
        <v>72.569969999999998</v>
      </c>
      <c r="W157" s="398">
        <v>0</v>
      </c>
      <c r="X157" s="434">
        <v>59.220646000000002</v>
      </c>
      <c r="Y157" s="397">
        <v>22.996956000000001</v>
      </c>
      <c r="Z157" s="398">
        <v>0</v>
      </c>
      <c r="AA157" s="435">
        <v>0.116206</v>
      </c>
    </row>
    <row r="158" spans="2:27" s="429" customFormat="1" ht="15.75" customHeight="1">
      <c r="B158" s="813"/>
      <c r="C158" s="405" t="s">
        <v>505</v>
      </c>
      <c r="D158" s="397">
        <v>654.64881000000003</v>
      </c>
      <c r="E158" s="398">
        <v>0</v>
      </c>
      <c r="F158" s="434">
        <v>605.42241000000001</v>
      </c>
      <c r="G158" s="397">
        <v>470.77284800000001</v>
      </c>
      <c r="H158" s="398">
        <v>0</v>
      </c>
      <c r="I158" s="435">
        <v>0.73543899999999995</v>
      </c>
      <c r="J158" s="397">
        <v>41.284922000000002</v>
      </c>
      <c r="K158" s="398">
        <v>0</v>
      </c>
      <c r="L158" s="434">
        <v>41.284922000000002</v>
      </c>
      <c r="M158" s="397">
        <v>37.746416000000004</v>
      </c>
      <c r="N158" s="398">
        <v>0</v>
      </c>
      <c r="O158" s="435">
        <v>7.0879999999999999E-2</v>
      </c>
      <c r="P158" s="397">
        <v>41.417298000000002</v>
      </c>
      <c r="Q158" s="398">
        <v>0</v>
      </c>
      <c r="R158" s="434">
        <v>41.417298000000002</v>
      </c>
      <c r="S158" s="397">
        <v>36.836671000000003</v>
      </c>
      <c r="T158" s="398">
        <v>0</v>
      </c>
      <c r="U158" s="435">
        <v>7.2745000000000004E-2</v>
      </c>
      <c r="V158" s="397">
        <v>24.004365</v>
      </c>
      <c r="W158" s="398">
        <v>0</v>
      </c>
      <c r="X158" s="434">
        <v>24.004365</v>
      </c>
      <c r="Y158" s="397">
        <v>22.814506000000002</v>
      </c>
      <c r="Z158" s="398">
        <v>0</v>
      </c>
      <c r="AA158" s="435">
        <v>6.5103999999999995E-2</v>
      </c>
    </row>
    <row r="159" spans="2:27" s="429" customFormat="1" ht="15.75" customHeight="1">
      <c r="B159" s="813"/>
      <c r="C159" s="404" t="s">
        <v>480</v>
      </c>
      <c r="D159" s="397">
        <v>13.59632</v>
      </c>
      <c r="E159" s="398">
        <v>6.3825000000000007E-2</v>
      </c>
      <c r="F159" s="434">
        <v>13.543279999999999</v>
      </c>
      <c r="G159" s="397">
        <v>4.3329219999999999</v>
      </c>
      <c r="H159" s="398">
        <v>3.3301999999999998E-2</v>
      </c>
      <c r="I159" s="435">
        <v>4.3090000000000003E-2</v>
      </c>
      <c r="J159" s="397">
        <v>13.780937</v>
      </c>
      <c r="K159" s="398">
        <v>6.4352000000000006E-2</v>
      </c>
      <c r="L159" s="434">
        <v>13.629282999999999</v>
      </c>
      <c r="M159" s="397">
        <v>4.1346629999999998</v>
      </c>
      <c r="N159" s="398">
        <v>3.3445999999999997E-2</v>
      </c>
      <c r="O159" s="435">
        <v>6.0559000000000002E-2</v>
      </c>
      <c r="P159" s="397">
        <v>14.342938</v>
      </c>
      <c r="Q159" s="398">
        <v>2.4362999999999999E-2</v>
      </c>
      <c r="R159" s="434">
        <v>14.199025000000001</v>
      </c>
      <c r="S159" s="397">
        <v>3.454345</v>
      </c>
      <c r="T159" s="398">
        <v>9.6249999999999999E-3</v>
      </c>
      <c r="U159" s="435">
        <v>1.1986E-2</v>
      </c>
      <c r="V159" s="397">
        <v>14.820043</v>
      </c>
      <c r="W159" s="398">
        <v>2.1995000000000001E-2</v>
      </c>
      <c r="X159" s="434">
        <v>14.676430999999999</v>
      </c>
      <c r="Y159" s="397">
        <v>3.9498950000000002</v>
      </c>
      <c r="Z159" s="398">
        <v>7.5849999999999997E-3</v>
      </c>
      <c r="AA159" s="435">
        <v>4.6614999999999997E-2</v>
      </c>
    </row>
    <row r="160" spans="2:27" s="429" customFormat="1" ht="15.75" customHeight="1">
      <c r="B160" s="813"/>
      <c r="C160" s="409" t="s">
        <v>506</v>
      </c>
      <c r="D160" s="397">
        <v>12.571818</v>
      </c>
      <c r="E160" s="398">
        <v>6.3257999999999995E-2</v>
      </c>
      <c r="F160" s="434">
        <v>12.571818</v>
      </c>
      <c r="G160" s="397">
        <v>4.053115</v>
      </c>
      <c r="H160" s="398">
        <v>3.3210999999999997E-2</v>
      </c>
      <c r="I160" s="435">
        <v>4.0922E-2</v>
      </c>
      <c r="J160" s="397">
        <v>12.786147</v>
      </c>
      <c r="K160" s="398">
        <v>6.3258999999999996E-2</v>
      </c>
      <c r="L160" s="434">
        <v>12.673247</v>
      </c>
      <c r="M160" s="397">
        <v>3.8659759999999999</v>
      </c>
      <c r="N160" s="398">
        <v>3.3210999999999997E-2</v>
      </c>
      <c r="O160" s="435">
        <v>5.8453999999999999E-2</v>
      </c>
      <c r="P160" s="397">
        <v>13.308895</v>
      </c>
      <c r="Q160" s="398">
        <v>0</v>
      </c>
      <c r="R160" s="434">
        <v>13.221095</v>
      </c>
      <c r="S160" s="397">
        <v>3.140304</v>
      </c>
      <c r="T160" s="398">
        <v>0</v>
      </c>
      <c r="U160" s="435">
        <v>7.5630000000000003E-3</v>
      </c>
      <c r="V160" s="397">
        <v>13.81002</v>
      </c>
      <c r="W160" s="398">
        <v>0</v>
      </c>
      <c r="X160" s="434">
        <v>13.693001000000001</v>
      </c>
      <c r="Y160" s="397">
        <v>3.6106159999999998</v>
      </c>
      <c r="Z160" s="398">
        <v>0</v>
      </c>
      <c r="AA160" s="435">
        <v>4.2995999999999999E-2</v>
      </c>
    </row>
    <row r="161" spans="2:27" s="429" customFormat="1" ht="15.75" customHeight="1">
      <c r="B161" s="813"/>
      <c r="C161" s="410" t="s">
        <v>507</v>
      </c>
      <c r="D161" s="397">
        <v>0</v>
      </c>
      <c r="E161" s="398">
        <v>0</v>
      </c>
      <c r="F161" s="434">
        <v>0</v>
      </c>
      <c r="G161" s="397">
        <v>0</v>
      </c>
      <c r="H161" s="398">
        <v>0</v>
      </c>
      <c r="I161" s="435">
        <v>0</v>
      </c>
      <c r="J161" s="397">
        <v>0</v>
      </c>
      <c r="K161" s="398">
        <v>0</v>
      </c>
      <c r="L161" s="434">
        <v>0</v>
      </c>
      <c r="M161" s="397">
        <v>0</v>
      </c>
      <c r="N161" s="398">
        <v>0</v>
      </c>
      <c r="O161" s="435">
        <v>0</v>
      </c>
      <c r="P161" s="397">
        <v>0</v>
      </c>
      <c r="Q161" s="398">
        <v>0</v>
      </c>
      <c r="R161" s="434">
        <v>0</v>
      </c>
      <c r="S161" s="397">
        <v>0</v>
      </c>
      <c r="T161" s="398">
        <v>0</v>
      </c>
      <c r="U161" s="435">
        <v>0</v>
      </c>
      <c r="V161" s="397">
        <v>0</v>
      </c>
      <c r="W161" s="398">
        <v>0</v>
      </c>
      <c r="X161" s="434">
        <v>0</v>
      </c>
      <c r="Y161" s="397">
        <v>0</v>
      </c>
      <c r="Z161" s="398">
        <v>0</v>
      </c>
      <c r="AA161" s="435">
        <v>0</v>
      </c>
    </row>
    <row r="162" spans="2:27" s="429" customFormat="1" ht="15.75" customHeight="1">
      <c r="B162" s="813"/>
      <c r="C162" s="410" t="s">
        <v>508</v>
      </c>
      <c r="D162" s="397">
        <v>12.571818</v>
      </c>
      <c r="E162" s="398">
        <v>6.3257999999999995E-2</v>
      </c>
      <c r="F162" s="434">
        <v>12.571818</v>
      </c>
      <c r="G162" s="397">
        <v>4.053115</v>
      </c>
      <c r="H162" s="398">
        <v>3.3210999999999997E-2</v>
      </c>
      <c r="I162" s="435">
        <v>4.0922E-2</v>
      </c>
      <c r="J162" s="397">
        <v>12.786147</v>
      </c>
      <c r="K162" s="398">
        <v>6.3258999999999996E-2</v>
      </c>
      <c r="L162" s="434">
        <v>12.673247</v>
      </c>
      <c r="M162" s="397">
        <v>3.8659759999999999</v>
      </c>
      <c r="N162" s="398">
        <v>3.3210999999999997E-2</v>
      </c>
      <c r="O162" s="435">
        <v>5.8453999999999999E-2</v>
      </c>
      <c r="P162" s="397">
        <v>13.308895</v>
      </c>
      <c r="Q162" s="398">
        <v>0</v>
      </c>
      <c r="R162" s="434">
        <v>13.221095</v>
      </c>
      <c r="S162" s="397">
        <v>3.140304</v>
      </c>
      <c r="T162" s="398">
        <v>0</v>
      </c>
      <c r="U162" s="435">
        <v>7.5630000000000003E-3</v>
      </c>
      <c r="V162" s="397">
        <v>13.81002</v>
      </c>
      <c r="W162" s="398">
        <v>0</v>
      </c>
      <c r="X162" s="434">
        <v>13.693001000000001</v>
      </c>
      <c r="Y162" s="397">
        <v>3.6106159999999998</v>
      </c>
      <c r="Z162" s="398">
        <v>0</v>
      </c>
      <c r="AA162" s="435">
        <v>4.2995999999999999E-2</v>
      </c>
    </row>
    <row r="163" spans="2:27" s="429" customFormat="1" ht="15.75" customHeight="1">
      <c r="B163" s="813"/>
      <c r="C163" s="409" t="s">
        <v>509</v>
      </c>
      <c r="D163" s="397">
        <v>0</v>
      </c>
      <c r="E163" s="398">
        <v>0</v>
      </c>
      <c r="F163" s="434">
        <v>0</v>
      </c>
      <c r="G163" s="397">
        <v>0</v>
      </c>
      <c r="H163" s="398">
        <v>0</v>
      </c>
      <c r="I163" s="435">
        <v>0</v>
      </c>
      <c r="J163" s="397">
        <v>0</v>
      </c>
      <c r="K163" s="398">
        <v>0</v>
      </c>
      <c r="L163" s="434">
        <v>0</v>
      </c>
      <c r="M163" s="397">
        <v>0</v>
      </c>
      <c r="N163" s="398">
        <v>0</v>
      </c>
      <c r="O163" s="435">
        <v>0</v>
      </c>
      <c r="P163" s="397">
        <v>0</v>
      </c>
      <c r="Q163" s="398">
        <v>0</v>
      </c>
      <c r="R163" s="434">
        <v>0</v>
      </c>
      <c r="S163" s="397">
        <v>0</v>
      </c>
      <c r="T163" s="398">
        <v>0</v>
      </c>
      <c r="U163" s="435">
        <v>0</v>
      </c>
      <c r="V163" s="397">
        <v>0</v>
      </c>
      <c r="W163" s="398">
        <v>0</v>
      </c>
      <c r="X163" s="434">
        <v>0</v>
      </c>
      <c r="Y163" s="397">
        <v>0</v>
      </c>
      <c r="Z163" s="398">
        <v>0</v>
      </c>
      <c r="AA163" s="435">
        <v>0</v>
      </c>
    </row>
    <row r="164" spans="2:27" s="429" customFormat="1" ht="15.75" customHeight="1">
      <c r="B164" s="813"/>
      <c r="C164" s="409" t="s">
        <v>510</v>
      </c>
      <c r="D164" s="397">
        <v>1.024502</v>
      </c>
      <c r="E164" s="398">
        <v>5.6700000000000001E-4</v>
      </c>
      <c r="F164" s="434">
        <v>0.97146200000000005</v>
      </c>
      <c r="G164" s="397">
        <v>0.27980699999999997</v>
      </c>
      <c r="H164" s="398">
        <v>9.1000000000000003E-5</v>
      </c>
      <c r="I164" s="435">
        <v>2.1679999999999998E-3</v>
      </c>
      <c r="J164" s="397">
        <v>0.99478999999999995</v>
      </c>
      <c r="K164" s="398">
        <v>1.093E-3</v>
      </c>
      <c r="L164" s="434">
        <v>0.956036</v>
      </c>
      <c r="M164" s="397">
        <v>0.26868700000000001</v>
      </c>
      <c r="N164" s="398">
        <v>2.3499999999999999E-4</v>
      </c>
      <c r="O164" s="435">
        <v>2.1050000000000001E-3</v>
      </c>
      <c r="P164" s="397">
        <v>1.034043</v>
      </c>
      <c r="Q164" s="398">
        <v>2.4362999999999999E-2</v>
      </c>
      <c r="R164" s="434">
        <v>0.97792999999999997</v>
      </c>
      <c r="S164" s="397">
        <v>0.31404100000000001</v>
      </c>
      <c r="T164" s="398">
        <v>9.6249999999999999E-3</v>
      </c>
      <c r="U164" s="435">
        <v>4.4229999999999998E-3</v>
      </c>
      <c r="V164" s="397">
        <v>1.0100229999999999</v>
      </c>
      <c r="W164" s="398">
        <v>2.1995000000000001E-2</v>
      </c>
      <c r="X164" s="434">
        <v>0.98343000000000003</v>
      </c>
      <c r="Y164" s="397">
        <v>0.339279</v>
      </c>
      <c r="Z164" s="398">
        <v>7.5849999999999997E-3</v>
      </c>
      <c r="AA164" s="435">
        <v>3.6189999999999998E-3</v>
      </c>
    </row>
    <row r="165" spans="2:27" s="429" customFormat="1" ht="15.75" customHeight="1">
      <c r="B165" s="813"/>
      <c r="C165" s="410" t="s">
        <v>511</v>
      </c>
      <c r="D165" s="397">
        <v>0</v>
      </c>
      <c r="E165" s="398">
        <v>0</v>
      </c>
      <c r="F165" s="434">
        <v>0</v>
      </c>
      <c r="G165" s="397">
        <v>0</v>
      </c>
      <c r="H165" s="398">
        <v>0</v>
      </c>
      <c r="I165" s="435">
        <v>0</v>
      </c>
      <c r="J165" s="397">
        <v>0</v>
      </c>
      <c r="K165" s="398">
        <v>0</v>
      </c>
      <c r="L165" s="434">
        <v>0</v>
      </c>
      <c r="M165" s="397">
        <v>0</v>
      </c>
      <c r="N165" s="398">
        <v>0</v>
      </c>
      <c r="O165" s="435">
        <v>0</v>
      </c>
      <c r="P165" s="397">
        <v>0</v>
      </c>
      <c r="Q165" s="398">
        <v>0</v>
      </c>
      <c r="R165" s="434">
        <v>0</v>
      </c>
      <c r="S165" s="397">
        <v>0</v>
      </c>
      <c r="T165" s="398">
        <v>0</v>
      </c>
      <c r="U165" s="435">
        <v>0</v>
      </c>
      <c r="V165" s="397">
        <v>0</v>
      </c>
      <c r="W165" s="398">
        <v>0</v>
      </c>
      <c r="X165" s="434">
        <v>0</v>
      </c>
      <c r="Y165" s="397">
        <v>0</v>
      </c>
      <c r="Z165" s="398">
        <v>0</v>
      </c>
      <c r="AA165" s="435">
        <v>0</v>
      </c>
    </row>
    <row r="166" spans="2:27" s="429" customFormat="1" ht="15.75" customHeight="1">
      <c r="B166" s="813"/>
      <c r="C166" s="411" t="s">
        <v>512</v>
      </c>
      <c r="D166" s="397">
        <v>1.024502</v>
      </c>
      <c r="E166" s="398">
        <v>5.6700000000000001E-4</v>
      </c>
      <c r="F166" s="434">
        <v>0.97146200000000005</v>
      </c>
      <c r="G166" s="397">
        <v>0.27980699999999997</v>
      </c>
      <c r="H166" s="398">
        <v>9.1000000000000003E-5</v>
      </c>
      <c r="I166" s="435">
        <v>2.1679999999999998E-3</v>
      </c>
      <c r="J166" s="397">
        <v>0.99478999999999995</v>
      </c>
      <c r="K166" s="398">
        <v>1.093E-3</v>
      </c>
      <c r="L166" s="434">
        <v>0.956036</v>
      </c>
      <c r="M166" s="397">
        <v>0.26868700000000001</v>
      </c>
      <c r="N166" s="398">
        <v>2.3499999999999999E-4</v>
      </c>
      <c r="O166" s="435">
        <v>2.1050000000000001E-3</v>
      </c>
      <c r="P166" s="397">
        <v>1.034043</v>
      </c>
      <c r="Q166" s="398">
        <v>2.4362999999999999E-2</v>
      </c>
      <c r="R166" s="434">
        <v>0.97792999999999997</v>
      </c>
      <c r="S166" s="397">
        <v>0.31404100000000001</v>
      </c>
      <c r="T166" s="398">
        <v>9.6249999999999999E-3</v>
      </c>
      <c r="U166" s="435">
        <v>4.4229999999999998E-3</v>
      </c>
      <c r="V166" s="397">
        <v>1.0100229999999999</v>
      </c>
      <c r="W166" s="398">
        <v>2.1995000000000001E-2</v>
      </c>
      <c r="X166" s="434">
        <v>0.98343000000000003</v>
      </c>
      <c r="Y166" s="397">
        <v>0.339279</v>
      </c>
      <c r="Z166" s="398">
        <v>7.5849999999999997E-3</v>
      </c>
      <c r="AA166" s="435">
        <v>3.6189999999999998E-3</v>
      </c>
    </row>
    <row r="167" spans="2:27" s="429" customFormat="1" ht="15.75" customHeight="1">
      <c r="B167" s="813"/>
      <c r="C167" s="404" t="s">
        <v>487</v>
      </c>
      <c r="D167" s="397">
        <v>21.956783000000001</v>
      </c>
      <c r="E167" s="398">
        <v>0</v>
      </c>
      <c r="F167" s="434">
        <v>21.956783000000001</v>
      </c>
      <c r="G167" s="397">
        <v>54.349443999999998</v>
      </c>
      <c r="H167" s="398">
        <v>0</v>
      </c>
      <c r="I167" s="435">
        <v>0</v>
      </c>
      <c r="J167" s="397">
        <v>21.270768</v>
      </c>
      <c r="K167" s="398">
        <v>0</v>
      </c>
      <c r="L167" s="434">
        <v>21.270768</v>
      </c>
      <c r="M167" s="397">
        <v>53.383834999999998</v>
      </c>
      <c r="N167" s="398">
        <v>0</v>
      </c>
      <c r="O167" s="435">
        <v>0</v>
      </c>
      <c r="P167" s="397">
        <v>18.796814000000001</v>
      </c>
      <c r="Q167" s="398">
        <v>0</v>
      </c>
      <c r="R167" s="434">
        <v>18.796814000000001</v>
      </c>
      <c r="S167" s="397">
        <v>48.751953999999998</v>
      </c>
      <c r="T167" s="398">
        <v>0</v>
      </c>
      <c r="U167" s="435">
        <v>0</v>
      </c>
      <c r="V167" s="397">
        <v>19.681477999999998</v>
      </c>
      <c r="W167" s="398">
        <v>0</v>
      </c>
      <c r="X167" s="434">
        <v>19.681477999999998</v>
      </c>
      <c r="Y167" s="397">
        <v>50.400252999999999</v>
      </c>
      <c r="Z167" s="398">
        <v>0</v>
      </c>
      <c r="AA167" s="435">
        <v>0.12667100000000001</v>
      </c>
    </row>
    <row r="168" spans="2:27" ht="15.75" hidden="1" customHeight="1">
      <c r="B168" s="813"/>
      <c r="C168" s="413"/>
      <c r="D168" s="406"/>
      <c r="E168" s="414"/>
      <c r="F168" s="436"/>
      <c r="G168" s="406"/>
      <c r="H168" s="414"/>
      <c r="I168" s="437"/>
      <c r="J168" s="406"/>
      <c r="K168" s="414"/>
      <c r="L168" s="436"/>
      <c r="M168" s="406"/>
      <c r="N168" s="414"/>
      <c r="O168" s="437"/>
      <c r="P168" s="406"/>
      <c r="Q168" s="414"/>
      <c r="R168" s="436"/>
      <c r="S168" s="406"/>
      <c r="T168" s="414"/>
      <c r="U168" s="437"/>
      <c r="V168" s="406"/>
      <c r="W168" s="414"/>
      <c r="X168" s="436"/>
      <c r="Y168" s="406"/>
      <c r="Z168" s="414"/>
      <c r="AA168" s="437"/>
    </row>
    <row r="169" spans="2:27" s="429" customFormat="1" ht="15.75" customHeight="1">
      <c r="B169" s="813"/>
      <c r="C169" s="416" t="s">
        <v>513</v>
      </c>
      <c r="D169" s="438"/>
      <c r="E169" s="439"/>
      <c r="F169" s="440"/>
      <c r="G169" s="438"/>
      <c r="H169" s="439"/>
      <c r="I169" s="441"/>
      <c r="J169" s="438"/>
      <c r="K169" s="439"/>
      <c r="L169" s="440"/>
      <c r="M169" s="438"/>
      <c r="N169" s="439"/>
      <c r="O169" s="441"/>
      <c r="P169" s="438"/>
      <c r="Q169" s="439"/>
      <c r="R169" s="440"/>
      <c r="S169" s="438"/>
      <c r="T169" s="439"/>
      <c r="U169" s="441"/>
      <c r="V169" s="438"/>
      <c r="W169" s="439"/>
      <c r="X169" s="440"/>
      <c r="Y169" s="438"/>
      <c r="Z169" s="439"/>
      <c r="AA169" s="441"/>
    </row>
    <row r="170" spans="2:27" s="429" customFormat="1" ht="19.5" customHeight="1" thickBot="1">
      <c r="B170" s="814"/>
      <c r="C170" s="422" t="s">
        <v>518</v>
      </c>
      <c r="D170" s="442"/>
      <c r="E170" s="443"/>
      <c r="F170" s="444"/>
      <c r="G170" s="442"/>
      <c r="H170" s="443"/>
      <c r="I170" s="445"/>
      <c r="J170" s="442"/>
      <c r="K170" s="443"/>
      <c r="L170" s="444"/>
      <c r="M170" s="442"/>
      <c r="N170" s="443"/>
      <c r="O170" s="445"/>
      <c r="P170" s="442"/>
      <c r="Q170" s="443"/>
      <c r="R170" s="444"/>
      <c r="S170" s="442"/>
      <c r="T170" s="443"/>
      <c r="U170" s="445"/>
      <c r="V170" s="442"/>
      <c r="W170" s="443"/>
      <c r="X170" s="444"/>
      <c r="Y170" s="442"/>
      <c r="Z170" s="443"/>
      <c r="AA170" s="445"/>
    </row>
    <row r="171" spans="2:27" s="429" customFormat="1" ht="17.25" customHeight="1">
      <c r="B171" s="370"/>
      <c r="C171" s="341"/>
      <c r="D171" s="370" t="s">
        <v>490</v>
      </c>
      <c r="E171" s="341"/>
      <c r="F171" s="341"/>
      <c r="G171" s="341"/>
      <c r="H171" s="341"/>
      <c r="I171" s="341"/>
      <c r="J171" s="341"/>
      <c r="K171" s="341"/>
      <c r="L171" s="341"/>
      <c r="M171" s="341"/>
      <c r="N171" s="341"/>
      <c r="O171" s="341"/>
      <c r="P171" s="341"/>
      <c r="Q171" s="341"/>
      <c r="R171" s="341"/>
      <c r="S171" s="341"/>
      <c r="T171" s="341"/>
      <c r="U171" s="341"/>
    </row>
    <row r="172" spans="2:27" s="429" customFormat="1" ht="22.2">
      <c r="B172" s="446"/>
      <c r="D172" s="447"/>
      <c r="E172" s="447"/>
      <c r="F172" s="447"/>
      <c r="G172" s="447"/>
      <c r="H172" s="447"/>
      <c r="I172" s="447"/>
      <c r="J172" s="447"/>
      <c r="K172" s="447"/>
      <c r="L172" s="447"/>
      <c r="M172" s="447"/>
      <c r="N172" s="447"/>
      <c r="O172" s="447"/>
      <c r="P172" s="341"/>
      <c r="Q172" s="341"/>
      <c r="R172" s="341"/>
      <c r="S172" s="341"/>
      <c r="T172" s="341"/>
      <c r="U172" s="341"/>
    </row>
    <row r="173" spans="2:27" s="429" customFormat="1" ht="22.8" thickBot="1">
      <c r="B173" s="446"/>
      <c r="D173" s="447"/>
      <c r="E173" s="447"/>
      <c r="F173" s="447"/>
      <c r="G173" s="447"/>
      <c r="H173" s="447"/>
      <c r="I173" s="447"/>
      <c r="J173" s="447"/>
      <c r="K173" s="447"/>
      <c r="L173" s="447"/>
      <c r="M173" s="447"/>
      <c r="N173" s="447"/>
      <c r="O173" s="447"/>
      <c r="P173" s="341"/>
      <c r="Q173" s="341"/>
      <c r="R173" s="341"/>
      <c r="S173" s="341"/>
      <c r="T173" s="341"/>
      <c r="U173" s="341"/>
    </row>
    <row r="174" spans="2:27" s="429" customFormat="1" ht="32.25" customHeight="1" thickBot="1">
      <c r="B174" s="338"/>
      <c r="C174" s="343"/>
      <c r="D174" s="816" t="s">
        <v>500</v>
      </c>
      <c r="E174" s="817"/>
      <c r="F174" s="817"/>
      <c r="G174" s="817"/>
      <c r="H174" s="817"/>
      <c r="I174" s="817"/>
      <c r="J174" s="817"/>
      <c r="K174" s="817"/>
      <c r="L174" s="817"/>
      <c r="M174" s="817"/>
      <c r="N174" s="817"/>
      <c r="O174" s="817"/>
      <c r="P174" s="817" t="str">
        <f>D174</f>
        <v>IRB Approach</v>
      </c>
      <c r="Q174" s="817"/>
      <c r="R174" s="817"/>
      <c r="S174" s="817"/>
      <c r="T174" s="817"/>
      <c r="U174" s="817"/>
      <c r="V174" s="817"/>
      <c r="W174" s="817"/>
      <c r="X174" s="817"/>
      <c r="Y174" s="817"/>
      <c r="Z174" s="817"/>
      <c r="AA174" s="818"/>
    </row>
    <row r="175" spans="2:27" s="429" customFormat="1" ht="32.25" customHeight="1" thickBot="1">
      <c r="B175" s="338"/>
      <c r="C175" s="343"/>
      <c r="D175" s="816" t="s">
        <v>12</v>
      </c>
      <c r="E175" s="817"/>
      <c r="F175" s="817"/>
      <c r="G175" s="817"/>
      <c r="H175" s="817"/>
      <c r="I175" s="818"/>
      <c r="J175" s="816" t="s">
        <v>13</v>
      </c>
      <c r="K175" s="817"/>
      <c r="L175" s="817"/>
      <c r="M175" s="817"/>
      <c r="N175" s="817"/>
      <c r="O175" s="818"/>
      <c r="P175" s="816" t="s">
        <v>14</v>
      </c>
      <c r="Q175" s="817"/>
      <c r="R175" s="817"/>
      <c r="S175" s="817"/>
      <c r="T175" s="817"/>
      <c r="U175" s="818"/>
      <c r="V175" s="816" t="s">
        <v>15</v>
      </c>
      <c r="W175" s="817"/>
      <c r="X175" s="817"/>
      <c r="Y175" s="817"/>
      <c r="Z175" s="817"/>
      <c r="AA175" s="818"/>
    </row>
    <row r="176" spans="2:27" s="429" customFormat="1" ht="51" customHeight="1">
      <c r="B176" s="348"/>
      <c r="C176" s="343"/>
      <c r="D176" s="804" t="s">
        <v>466</v>
      </c>
      <c r="E176" s="827"/>
      <c r="F176" s="828" t="s">
        <v>467</v>
      </c>
      <c r="G176" s="830" t="s">
        <v>468</v>
      </c>
      <c r="H176" s="831"/>
      <c r="I176" s="832" t="s">
        <v>470</v>
      </c>
      <c r="J176" s="804" t="s">
        <v>466</v>
      </c>
      <c r="K176" s="827"/>
      <c r="L176" s="828" t="s">
        <v>467</v>
      </c>
      <c r="M176" s="830" t="s">
        <v>468</v>
      </c>
      <c r="N176" s="831"/>
      <c r="O176" s="832" t="s">
        <v>470</v>
      </c>
      <c r="P176" s="804" t="s">
        <v>466</v>
      </c>
      <c r="Q176" s="827"/>
      <c r="R176" s="828" t="s">
        <v>467</v>
      </c>
      <c r="S176" s="830" t="s">
        <v>468</v>
      </c>
      <c r="T176" s="831"/>
      <c r="U176" s="832" t="s">
        <v>470</v>
      </c>
      <c r="V176" s="804" t="s">
        <v>466</v>
      </c>
      <c r="W176" s="827"/>
      <c r="X176" s="828" t="s">
        <v>467</v>
      </c>
      <c r="Y176" s="830" t="s">
        <v>468</v>
      </c>
      <c r="Z176" s="831"/>
      <c r="AA176" s="832" t="s">
        <v>470</v>
      </c>
    </row>
    <row r="177" spans="2:27" s="429" customFormat="1" ht="33" customHeight="1" thickBot="1">
      <c r="B177" s="430">
        <v>7</v>
      </c>
      <c r="C177" s="349" t="s">
        <v>11</v>
      </c>
      <c r="D177" s="394"/>
      <c r="E177" s="395" t="s">
        <v>501</v>
      </c>
      <c r="F177" s="829"/>
      <c r="G177" s="394"/>
      <c r="H177" s="395" t="s">
        <v>501</v>
      </c>
      <c r="I177" s="833"/>
      <c r="J177" s="394"/>
      <c r="K177" s="395" t="s">
        <v>501</v>
      </c>
      <c r="L177" s="829"/>
      <c r="M177" s="394"/>
      <c r="N177" s="395" t="s">
        <v>501</v>
      </c>
      <c r="O177" s="833"/>
      <c r="P177" s="394"/>
      <c r="Q177" s="395" t="s">
        <v>501</v>
      </c>
      <c r="R177" s="829"/>
      <c r="S177" s="394"/>
      <c r="T177" s="395" t="s">
        <v>501</v>
      </c>
      <c r="U177" s="833"/>
      <c r="V177" s="394"/>
      <c r="W177" s="395" t="s">
        <v>501</v>
      </c>
      <c r="X177" s="829"/>
      <c r="Y177" s="394"/>
      <c r="Z177" s="395" t="s">
        <v>501</v>
      </c>
      <c r="AA177" s="833"/>
    </row>
    <row r="178" spans="2:27" s="429" customFormat="1" ht="15.75" customHeight="1">
      <c r="B178" s="812" t="s">
        <v>706</v>
      </c>
      <c r="C178" s="396" t="s">
        <v>502</v>
      </c>
      <c r="D178" s="397">
        <v>0</v>
      </c>
      <c r="E178" s="398">
        <v>0</v>
      </c>
      <c r="F178" s="431">
        <v>0</v>
      </c>
      <c r="G178" s="432">
        <v>0</v>
      </c>
      <c r="H178" s="401">
        <v>0</v>
      </c>
      <c r="I178" s="433">
        <v>0</v>
      </c>
      <c r="J178" s="397">
        <v>0</v>
      </c>
      <c r="K178" s="398">
        <v>0</v>
      </c>
      <c r="L178" s="431">
        <v>0</v>
      </c>
      <c r="M178" s="432">
        <v>0</v>
      </c>
      <c r="N178" s="401">
        <v>0</v>
      </c>
      <c r="O178" s="433">
        <v>0</v>
      </c>
      <c r="P178" s="397">
        <v>0</v>
      </c>
      <c r="Q178" s="398">
        <v>0</v>
      </c>
      <c r="R178" s="431">
        <v>0</v>
      </c>
      <c r="S178" s="432">
        <v>0</v>
      </c>
      <c r="T178" s="401">
        <v>0</v>
      </c>
      <c r="U178" s="433">
        <v>0</v>
      </c>
      <c r="V178" s="397">
        <v>0</v>
      </c>
      <c r="W178" s="398">
        <v>0</v>
      </c>
      <c r="X178" s="431">
        <v>0</v>
      </c>
      <c r="Y178" s="432">
        <v>0</v>
      </c>
      <c r="Z178" s="401">
        <v>0</v>
      </c>
      <c r="AA178" s="433">
        <v>0</v>
      </c>
    </row>
    <row r="179" spans="2:27" s="429" customFormat="1" ht="15.75" customHeight="1">
      <c r="B179" s="813"/>
      <c r="C179" s="403" t="s">
        <v>477</v>
      </c>
      <c r="D179" s="397">
        <v>3114.564715</v>
      </c>
      <c r="E179" s="398">
        <v>0</v>
      </c>
      <c r="F179" s="434">
        <v>1932.71262</v>
      </c>
      <c r="G179" s="397">
        <v>559.70720100000005</v>
      </c>
      <c r="H179" s="398">
        <v>0</v>
      </c>
      <c r="I179" s="435">
        <v>10.475056</v>
      </c>
      <c r="J179" s="397">
        <v>2295.5573169999998</v>
      </c>
      <c r="K179" s="398">
        <v>0</v>
      </c>
      <c r="L179" s="434">
        <v>1188.728435</v>
      </c>
      <c r="M179" s="397">
        <v>383.55624699999998</v>
      </c>
      <c r="N179" s="398">
        <v>0</v>
      </c>
      <c r="O179" s="435">
        <v>6.5966880000000003</v>
      </c>
      <c r="P179" s="397">
        <v>2592.616978</v>
      </c>
      <c r="Q179" s="398">
        <v>0</v>
      </c>
      <c r="R179" s="434">
        <v>1519.379631</v>
      </c>
      <c r="S179" s="397">
        <v>409.63780300000002</v>
      </c>
      <c r="T179" s="398">
        <v>0</v>
      </c>
      <c r="U179" s="435">
        <v>5.2623819999999997</v>
      </c>
      <c r="V179" s="397">
        <v>2796.4908569999998</v>
      </c>
      <c r="W179" s="398">
        <v>0</v>
      </c>
      <c r="X179" s="434">
        <v>1725.421609</v>
      </c>
      <c r="Y179" s="397">
        <v>353.32476800000001</v>
      </c>
      <c r="Z179" s="398">
        <v>0</v>
      </c>
      <c r="AA179" s="435">
        <v>6.2641220000000004</v>
      </c>
    </row>
    <row r="180" spans="2:27" s="429" customFormat="1" ht="15.75" customHeight="1">
      <c r="B180" s="813"/>
      <c r="C180" s="404" t="s">
        <v>503</v>
      </c>
      <c r="D180" s="397">
        <v>8159.0781100000004</v>
      </c>
      <c r="E180" s="398">
        <v>47.631525000000003</v>
      </c>
      <c r="F180" s="434">
        <v>4114.3595299999997</v>
      </c>
      <c r="G180" s="397">
        <v>1688.6331620000001</v>
      </c>
      <c r="H180" s="398">
        <v>4.6434470000000001</v>
      </c>
      <c r="I180" s="435">
        <v>48.816051999999999</v>
      </c>
      <c r="J180" s="397">
        <v>8336.8283719999999</v>
      </c>
      <c r="K180" s="398">
        <v>44.942993000000001</v>
      </c>
      <c r="L180" s="434">
        <v>3874.2931279999998</v>
      </c>
      <c r="M180" s="397">
        <v>1613.64283</v>
      </c>
      <c r="N180" s="398">
        <v>3.7448540000000001</v>
      </c>
      <c r="O180" s="435">
        <v>44.931311999999998</v>
      </c>
      <c r="P180" s="397">
        <v>8634.9276250000003</v>
      </c>
      <c r="Q180" s="398">
        <v>44.115949000000001</v>
      </c>
      <c r="R180" s="434">
        <v>3758.1792489999998</v>
      </c>
      <c r="S180" s="397">
        <v>2215.865969</v>
      </c>
      <c r="T180" s="398">
        <v>5.3948619999999998</v>
      </c>
      <c r="U180" s="435">
        <v>44.748586000000003</v>
      </c>
      <c r="V180" s="397">
        <v>8807.3869570000006</v>
      </c>
      <c r="W180" s="398">
        <v>42.756343999999999</v>
      </c>
      <c r="X180" s="434">
        <v>3709.997617</v>
      </c>
      <c r="Y180" s="397">
        <v>2249.2899240000002</v>
      </c>
      <c r="Z180" s="398">
        <v>5.3032880000000002</v>
      </c>
      <c r="AA180" s="435">
        <v>45.483694999999997</v>
      </c>
    </row>
    <row r="181" spans="2:27" s="429" customFormat="1" ht="15.75" customHeight="1">
      <c r="B181" s="813"/>
      <c r="C181" s="405" t="s">
        <v>504</v>
      </c>
      <c r="D181" s="397">
        <v>0</v>
      </c>
      <c r="E181" s="398">
        <v>0</v>
      </c>
      <c r="F181" s="434">
        <v>0</v>
      </c>
      <c r="G181" s="397">
        <v>0</v>
      </c>
      <c r="H181" s="398">
        <v>0</v>
      </c>
      <c r="I181" s="435">
        <v>0</v>
      </c>
      <c r="J181" s="397">
        <v>0</v>
      </c>
      <c r="K181" s="398">
        <v>0</v>
      </c>
      <c r="L181" s="434">
        <v>0</v>
      </c>
      <c r="M181" s="397">
        <v>0</v>
      </c>
      <c r="N181" s="398">
        <v>0</v>
      </c>
      <c r="O181" s="435">
        <v>0</v>
      </c>
      <c r="P181" s="397">
        <v>0</v>
      </c>
      <c r="Q181" s="398">
        <v>0</v>
      </c>
      <c r="R181" s="434">
        <v>0</v>
      </c>
      <c r="S181" s="397">
        <v>0</v>
      </c>
      <c r="T181" s="398">
        <v>0</v>
      </c>
      <c r="U181" s="435">
        <v>0</v>
      </c>
      <c r="V181" s="397">
        <v>203.02309099999999</v>
      </c>
      <c r="W181" s="398">
        <v>0</v>
      </c>
      <c r="X181" s="434">
        <v>172.32416699999999</v>
      </c>
      <c r="Y181" s="397">
        <v>84.399524</v>
      </c>
      <c r="Z181" s="398">
        <v>0</v>
      </c>
      <c r="AA181" s="435">
        <v>0.598553</v>
      </c>
    </row>
    <row r="182" spans="2:27" s="429" customFormat="1" ht="15.75" customHeight="1">
      <c r="B182" s="813"/>
      <c r="C182" s="405" t="s">
        <v>505</v>
      </c>
      <c r="D182" s="397">
        <v>35.053567000000001</v>
      </c>
      <c r="E182" s="398">
        <v>0.418877</v>
      </c>
      <c r="F182" s="434">
        <v>28.252241999999999</v>
      </c>
      <c r="G182" s="397">
        <v>23.741087</v>
      </c>
      <c r="H182" s="398">
        <v>2.0674999999999999E-2</v>
      </c>
      <c r="I182" s="435">
        <v>0.153392</v>
      </c>
      <c r="J182" s="397">
        <v>37.481020999999998</v>
      </c>
      <c r="K182" s="398">
        <v>0.418877</v>
      </c>
      <c r="L182" s="434">
        <v>28.644164</v>
      </c>
      <c r="M182" s="397">
        <v>22.930651999999998</v>
      </c>
      <c r="N182" s="398">
        <v>2.0674999999999999E-2</v>
      </c>
      <c r="O182" s="435">
        <v>9.9413000000000001E-2</v>
      </c>
      <c r="P182" s="397">
        <v>39.570391999999998</v>
      </c>
      <c r="Q182" s="398">
        <v>0.418877</v>
      </c>
      <c r="R182" s="434">
        <v>34.882463999999999</v>
      </c>
      <c r="S182" s="397">
        <v>29.433465000000002</v>
      </c>
      <c r="T182" s="398">
        <v>5.1436000000000003E-2</v>
      </c>
      <c r="U182" s="435">
        <v>4.5805999999999999E-2</v>
      </c>
      <c r="V182" s="397">
        <v>34.397584000000002</v>
      </c>
      <c r="W182" s="398">
        <v>0.418877</v>
      </c>
      <c r="X182" s="434">
        <v>29.882007000000002</v>
      </c>
      <c r="Y182" s="397">
        <v>24.718831000000002</v>
      </c>
      <c r="Z182" s="398">
        <v>5.1436000000000003E-2</v>
      </c>
      <c r="AA182" s="435">
        <v>4.0603E-2</v>
      </c>
    </row>
    <row r="183" spans="2:27" s="429" customFormat="1" ht="15.75" customHeight="1">
      <c r="B183" s="813"/>
      <c r="C183" s="404" t="s">
        <v>480</v>
      </c>
      <c r="D183" s="397">
        <v>65.791300000000007</v>
      </c>
      <c r="E183" s="398">
        <v>0.33523999999999998</v>
      </c>
      <c r="F183" s="434">
        <v>63.491750000000003</v>
      </c>
      <c r="G183" s="397">
        <v>22.463446999999999</v>
      </c>
      <c r="H183" s="398">
        <v>4.5268000000000003E-2</v>
      </c>
      <c r="I183" s="435">
        <v>0.39582099999999998</v>
      </c>
      <c r="J183" s="397">
        <v>66.690422999999996</v>
      </c>
      <c r="K183" s="398">
        <v>0.343246</v>
      </c>
      <c r="L183" s="434">
        <v>64.454624999999993</v>
      </c>
      <c r="M183" s="397">
        <v>21.126075</v>
      </c>
      <c r="N183" s="398">
        <v>5.5085000000000002E-2</v>
      </c>
      <c r="O183" s="435">
        <v>0.54491000000000001</v>
      </c>
      <c r="P183" s="397">
        <v>66.566040999999998</v>
      </c>
      <c r="Q183" s="398">
        <v>0.34558499999999998</v>
      </c>
      <c r="R183" s="434">
        <v>64.510805000000005</v>
      </c>
      <c r="S183" s="397">
        <v>21.519749000000001</v>
      </c>
      <c r="T183" s="398">
        <v>5.5819000000000001E-2</v>
      </c>
      <c r="U183" s="435">
        <v>0.56532400000000005</v>
      </c>
      <c r="V183" s="397">
        <v>66.813596000000004</v>
      </c>
      <c r="W183" s="398">
        <v>0.41068100000000002</v>
      </c>
      <c r="X183" s="434">
        <v>64.963813000000002</v>
      </c>
      <c r="Y183" s="397">
        <v>21.096329999999998</v>
      </c>
      <c r="Z183" s="398">
        <v>6.5518999999999994E-2</v>
      </c>
      <c r="AA183" s="435">
        <v>0.629</v>
      </c>
    </row>
    <row r="184" spans="2:27" s="429" customFormat="1" ht="15.75" customHeight="1">
      <c r="B184" s="813"/>
      <c r="C184" s="409" t="s">
        <v>506</v>
      </c>
      <c r="D184" s="397">
        <v>63.297414000000003</v>
      </c>
      <c r="E184" s="398">
        <v>1.7562000000000001E-2</v>
      </c>
      <c r="F184" s="434">
        <v>61.581887000000002</v>
      </c>
      <c r="G184" s="397">
        <v>21.768843</v>
      </c>
      <c r="H184" s="398">
        <v>1.0976E-2</v>
      </c>
      <c r="I184" s="435">
        <v>0.125831</v>
      </c>
      <c r="J184" s="397">
        <v>63.490873000000001</v>
      </c>
      <c r="K184" s="398">
        <v>4.6449999999999998E-2</v>
      </c>
      <c r="L184" s="434">
        <v>61.769981000000001</v>
      </c>
      <c r="M184" s="397">
        <v>20.356372</v>
      </c>
      <c r="N184" s="398">
        <v>2.2071E-2</v>
      </c>
      <c r="O184" s="435">
        <v>0.27093200000000001</v>
      </c>
      <c r="P184" s="397">
        <v>64.132020999999995</v>
      </c>
      <c r="Q184" s="398">
        <v>4.5553000000000003E-2</v>
      </c>
      <c r="R184" s="434">
        <v>62.517488999999998</v>
      </c>
      <c r="S184" s="397">
        <v>20.921904999999999</v>
      </c>
      <c r="T184" s="398">
        <v>2.1052000000000001E-2</v>
      </c>
      <c r="U184" s="435">
        <v>0.29268</v>
      </c>
      <c r="V184" s="397">
        <v>64.579082</v>
      </c>
      <c r="W184" s="398">
        <v>2.9994E-2</v>
      </c>
      <c r="X184" s="434">
        <v>62.971291000000001</v>
      </c>
      <c r="Y184" s="397">
        <v>20.549045</v>
      </c>
      <c r="Z184" s="398">
        <v>7.123E-3</v>
      </c>
      <c r="AA184" s="435">
        <v>0.31340299999999999</v>
      </c>
    </row>
    <row r="185" spans="2:27" s="429" customFormat="1" ht="15.75" customHeight="1">
      <c r="B185" s="813"/>
      <c r="C185" s="410" t="s">
        <v>507</v>
      </c>
      <c r="D185" s="397">
        <v>0</v>
      </c>
      <c r="E185" s="398">
        <v>0</v>
      </c>
      <c r="F185" s="434">
        <v>0</v>
      </c>
      <c r="G185" s="397">
        <v>0</v>
      </c>
      <c r="H185" s="398">
        <v>0</v>
      </c>
      <c r="I185" s="435">
        <v>0</v>
      </c>
      <c r="J185" s="397">
        <v>0</v>
      </c>
      <c r="K185" s="398">
        <v>0</v>
      </c>
      <c r="L185" s="434">
        <v>0</v>
      </c>
      <c r="M185" s="397">
        <v>0</v>
      </c>
      <c r="N185" s="398">
        <v>0</v>
      </c>
      <c r="O185" s="435">
        <v>0</v>
      </c>
      <c r="P185" s="397">
        <v>0</v>
      </c>
      <c r="Q185" s="398">
        <v>0</v>
      </c>
      <c r="R185" s="434">
        <v>0</v>
      </c>
      <c r="S185" s="397">
        <v>0</v>
      </c>
      <c r="T185" s="398">
        <v>0</v>
      </c>
      <c r="U185" s="435">
        <v>0</v>
      </c>
      <c r="V185" s="397">
        <v>0</v>
      </c>
      <c r="W185" s="398">
        <v>0</v>
      </c>
      <c r="X185" s="434">
        <v>0</v>
      </c>
      <c r="Y185" s="397">
        <v>0</v>
      </c>
      <c r="Z185" s="398">
        <v>0</v>
      </c>
      <c r="AA185" s="435">
        <v>0</v>
      </c>
    </row>
    <row r="186" spans="2:27" s="429" customFormat="1" ht="15.75" customHeight="1">
      <c r="B186" s="813"/>
      <c r="C186" s="410" t="s">
        <v>508</v>
      </c>
      <c r="D186" s="397">
        <v>63.297414000000003</v>
      </c>
      <c r="E186" s="398">
        <v>1.7562000000000001E-2</v>
      </c>
      <c r="F186" s="434">
        <v>61.581887000000002</v>
      </c>
      <c r="G186" s="397">
        <v>21.768843</v>
      </c>
      <c r="H186" s="398">
        <v>1.0976E-2</v>
      </c>
      <c r="I186" s="435">
        <v>0.125831</v>
      </c>
      <c r="J186" s="397">
        <v>63.490873000000001</v>
      </c>
      <c r="K186" s="398">
        <v>4.6449999999999998E-2</v>
      </c>
      <c r="L186" s="434">
        <v>61.769981000000001</v>
      </c>
      <c r="M186" s="397">
        <v>20.356372</v>
      </c>
      <c r="N186" s="398">
        <v>2.2071E-2</v>
      </c>
      <c r="O186" s="435">
        <v>0.27093200000000001</v>
      </c>
      <c r="P186" s="397">
        <v>64.132020999999995</v>
      </c>
      <c r="Q186" s="398">
        <v>4.5553000000000003E-2</v>
      </c>
      <c r="R186" s="434">
        <v>62.517488999999998</v>
      </c>
      <c r="S186" s="397">
        <v>20.921904999999999</v>
      </c>
      <c r="T186" s="398">
        <v>2.1052000000000001E-2</v>
      </c>
      <c r="U186" s="435">
        <v>0.29268</v>
      </c>
      <c r="V186" s="397">
        <v>64.579082</v>
      </c>
      <c r="W186" s="398">
        <v>2.9994E-2</v>
      </c>
      <c r="X186" s="434">
        <v>62.971291000000001</v>
      </c>
      <c r="Y186" s="397">
        <v>20.549045</v>
      </c>
      <c r="Z186" s="398">
        <v>7.123E-3</v>
      </c>
      <c r="AA186" s="435">
        <v>0.31340299999999999</v>
      </c>
    </row>
    <row r="187" spans="2:27" s="429" customFormat="1" ht="15.75" customHeight="1">
      <c r="B187" s="813"/>
      <c r="C187" s="409" t="s">
        <v>509</v>
      </c>
      <c r="D187" s="397">
        <v>0</v>
      </c>
      <c r="E187" s="398">
        <v>0</v>
      </c>
      <c r="F187" s="434">
        <v>0</v>
      </c>
      <c r="G187" s="397">
        <v>0</v>
      </c>
      <c r="H187" s="398">
        <v>0</v>
      </c>
      <c r="I187" s="435">
        <v>0</v>
      </c>
      <c r="J187" s="397">
        <v>7.2500000000000004E-3</v>
      </c>
      <c r="K187" s="398">
        <v>0</v>
      </c>
      <c r="L187" s="434">
        <v>3.2929999999999999E-3</v>
      </c>
      <c r="M187" s="397">
        <v>1.93E-4</v>
      </c>
      <c r="N187" s="398">
        <v>0</v>
      </c>
      <c r="O187" s="435">
        <v>1.9999999999999999E-6</v>
      </c>
      <c r="P187" s="397">
        <v>7.2500000000000004E-3</v>
      </c>
      <c r="Q187" s="398">
        <v>0</v>
      </c>
      <c r="R187" s="434">
        <v>3.2299999999999998E-3</v>
      </c>
      <c r="S187" s="397">
        <v>1.65E-4</v>
      </c>
      <c r="T187" s="398">
        <v>0</v>
      </c>
      <c r="U187" s="435">
        <v>1.9999999999999999E-6</v>
      </c>
      <c r="V187" s="397">
        <v>7.2500000000000004E-3</v>
      </c>
      <c r="W187" s="398">
        <v>0</v>
      </c>
      <c r="X187" s="434">
        <v>3.094E-3</v>
      </c>
      <c r="Y187" s="397">
        <v>1.56E-4</v>
      </c>
      <c r="Z187" s="398">
        <v>0</v>
      </c>
      <c r="AA187" s="435">
        <v>1.9999999999999999E-6</v>
      </c>
    </row>
    <row r="188" spans="2:27" s="429" customFormat="1" ht="15.75" customHeight="1">
      <c r="B188" s="813"/>
      <c r="C188" s="409" t="s">
        <v>510</v>
      </c>
      <c r="D188" s="397">
        <v>2.4938859999999998</v>
      </c>
      <c r="E188" s="398">
        <v>0.31767800000000002</v>
      </c>
      <c r="F188" s="434">
        <v>1.9098630000000001</v>
      </c>
      <c r="G188" s="397">
        <v>0.694604</v>
      </c>
      <c r="H188" s="398">
        <v>3.4292000000000003E-2</v>
      </c>
      <c r="I188" s="435">
        <v>0.26999000000000001</v>
      </c>
      <c r="J188" s="397">
        <v>3.1922999999999999</v>
      </c>
      <c r="K188" s="398">
        <v>0.296796</v>
      </c>
      <c r="L188" s="434">
        <v>2.6813509999999998</v>
      </c>
      <c r="M188" s="397">
        <v>0.76951000000000003</v>
      </c>
      <c r="N188" s="398">
        <v>3.3014000000000002E-2</v>
      </c>
      <c r="O188" s="435">
        <v>0.273976</v>
      </c>
      <c r="P188" s="397">
        <v>2.4267699999999999</v>
      </c>
      <c r="Q188" s="398">
        <v>0.30003200000000002</v>
      </c>
      <c r="R188" s="434">
        <v>1.990086</v>
      </c>
      <c r="S188" s="397">
        <v>0.59767899999999996</v>
      </c>
      <c r="T188" s="398">
        <v>3.4766999999999999E-2</v>
      </c>
      <c r="U188" s="435">
        <v>0.272642</v>
      </c>
      <c r="V188" s="397">
        <v>2.2272639999999999</v>
      </c>
      <c r="W188" s="398">
        <v>0.380687</v>
      </c>
      <c r="X188" s="434">
        <v>1.989428</v>
      </c>
      <c r="Y188" s="397">
        <v>0.54712899999999998</v>
      </c>
      <c r="Z188" s="398">
        <v>5.8396000000000003E-2</v>
      </c>
      <c r="AA188" s="435">
        <v>0.31559500000000001</v>
      </c>
    </row>
    <row r="189" spans="2:27" s="429" customFormat="1" ht="15.75" customHeight="1">
      <c r="B189" s="813"/>
      <c r="C189" s="410" t="s">
        <v>511</v>
      </c>
      <c r="D189" s="397">
        <v>3.2960999999999997E-2</v>
      </c>
      <c r="E189" s="398">
        <v>3.2837999999999999E-2</v>
      </c>
      <c r="F189" s="434">
        <v>3.2960999999999997E-2</v>
      </c>
      <c r="G189" s="397">
        <v>1.3325E-2</v>
      </c>
      <c r="H189" s="398">
        <v>1.2930000000000001E-2</v>
      </c>
      <c r="I189" s="435">
        <v>2.4041E-2</v>
      </c>
      <c r="J189" s="397">
        <v>3.2974999999999997E-2</v>
      </c>
      <c r="K189" s="398">
        <v>3.2837999999999999E-2</v>
      </c>
      <c r="L189" s="434">
        <v>3.2974999999999997E-2</v>
      </c>
      <c r="M189" s="397">
        <v>1.2975E-2</v>
      </c>
      <c r="N189" s="398">
        <v>1.2560999999999999E-2</v>
      </c>
      <c r="O189" s="435">
        <v>2.6737E-2</v>
      </c>
      <c r="P189" s="397">
        <v>3.2953999999999997E-2</v>
      </c>
      <c r="Q189" s="398">
        <v>3.2837999999999999E-2</v>
      </c>
      <c r="R189" s="434">
        <v>3.2953999999999997E-2</v>
      </c>
      <c r="S189" s="397">
        <v>1.2933999999999999E-2</v>
      </c>
      <c r="T189" s="398">
        <v>1.2560999999999999E-2</v>
      </c>
      <c r="U189" s="435">
        <v>2.6641999999999999E-2</v>
      </c>
      <c r="V189" s="397">
        <v>3.2973000000000002E-2</v>
      </c>
      <c r="W189" s="398">
        <v>3.2837999999999999E-2</v>
      </c>
      <c r="X189" s="434">
        <v>3.2973000000000002E-2</v>
      </c>
      <c r="Y189" s="397">
        <v>1.2911000000000001E-2</v>
      </c>
      <c r="Z189" s="398">
        <v>1.2478E-2</v>
      </c>
      <c r="AA189" s="435">
        <v>2.6393E-2</v>
      </c>
    </row>
    <row r="190" spans="2:27" s="429" customFormat="1" ht="15.75" customHeight="1">
      <c r="B190" s="813"/>
      <c r="C190" s="411" t="s">
        <v>512</v>
      </c>
      <c r="D190" s="397">
        <v>2.460925</v>
      </c>
      <c r="E190" s="398">
        <v>0.28483999999999998</v>
      </c>
      <c r="F190" s="434">
        <v>1.8769020000000001</v>
      </c>
      <c r="G190" s="397">
        <v>0.68127899999999997</v>
      </c>
      <c r="H190" s="398">
        <v>2.1361999999999999E-2</v>
      </c>
      <c r="I190" s="435">
        <v>0.245949</v>
      </c>
      <c r="J190" s="397">
        <v>3.1593249999999999</v>
      </c>
      <c r="K190" s="398">
        <v>0.26395800000000003</v>
      </c>
      <c r="L190" s="434">
        <v>2.6483759999999998</v>
      </c>
      <c r="M190" s="397">
        <v>0.75653499999999996</v>
      </c>
      <c r="N190" s="398">
        <v>2.0452999999999999E-2</v>
      </c>
      <c r="O190" s="435">
        <v>0.24723899999999999</v>
      </c>
      <c r="P190" s="397">
        <v>2.3938160000000002</v>
      </c>
      <c r="Q190" s="398">
        <v>0.26719399999999999</v>
      </c>
      <c r="R190" s="434">
        <v>1.9571320000000001</v>
      </c>
      <c r="S190" s="397">
        <v>0.58474499999999996</v>
      </c>
      <c r="T190" s="398">
        <v>2.2206E-2</v>
      </c>
      <c r="U190" s="435">
        <v>0.246</v>
      </c>
      <c r="V190" s="397">
        <v>2.1942910000000002</v>
      </c>
      <c r="W190" s="398">
        <v>0.34784900000000002</v>
      </c>
      <c r="X190" s="434">
        <v>1.9564550000000001</v>
      </c>
      <c r="Y190" s="397">
        <v>0.53421799999999997</v>
      </c>
      <c r="Z190" s="398">
        <v>4.5918E-2</v>
      </c>
      <c r="AA190" s="435">
        <v>0.28920200000000001</v>
      </c>
    </row>
    <row r="191" spans="2:27" s="429" customFormat="1" ht="15.75" customHeight="1">
      <c r="B191" s="813"/>
      <c r="C191" s="404" t="s">
        <v>487</v>
      </c>
      <c r="D191" s="397">
        <v>41.336423000000003</v>
      </c>
      <c r="E191" s="398">
        <v>0</v>
      </c>
      <c r="F191" s="434">
        <v>41.336423000000003</v>
      </c>
      <c r="G191" s="397">
        <v>113.84034200000001</v>
      </c>
      <c r="H191" s="398">
        <v>0</v>
      </c>
      <c r="I191" s="435">
        <v>4.7200000000000002E-3</v>
      </c>
      <c r="J191" s="397">
        <v>43.812624999999997</v>
      </c>
      <c r="K191" s="398">
        <v>0</v>
      </c>
      <c r="L191" s="434">
        <v>43.812624999999997</v>
      </c>
      <c r="M191" s="397">
        <v>117.45868900000001</v>
      </c>
      <c r="N191" s="398">
        <v>0</v>
      </c>
      <c r="O191" s="435">
        <v>1.428E-3</v>
      </c>
      <c r="P191" s="397">
        <v>50.335372999999997</v>
      </c>
      <c r="Q191" s="398">
        <v>0</v>
      </c>
      <c r="R191" s="434">
        <v>50.335372999999997</v>
      </c>
      <c r="S191" s="397">
        <v>132.488111</v>
      </c>
      <c r="T191" s="398">
        <v>0</v>
      </c>
      <c r="U191" s="435">
        <v>1.4350000000000001E-3</v>
      </c>
      <c r="V191" s="397">
        <v>53.854565999999998</v>
      </c>
      <c r="W191" s="398">
        <v>0</v>
      </c>
      <c r="X191" s="434">
        <v>53.854565999999998</v>
      </c>
      <c r="Y191" s="397">
        <v>140.169794</v>
      </c>
      <c r="Z191" s="398">
        <v>0</v>
      </c>
      <c r="AA191" s="435">
        <v>0.41926799999999997</v>
      </c>
    </row>
    <row r="192" spans="2:27" ht="15.75" hidden="1" customHeight="1">
      <c r="B192" s="813"/>
      <c r="C192" s="413"/>
      <c r="D192" s="406"/>
      <c r="E192" s="414"/>
      <c r="F192" s="436"/>
      <c r="G192" s="406"/>
      <c r="H192" s="414"/>
      <c r="I192" s="437"/>
      <c r="J192" s="406"/>
      <c r="K192" s="414"/>
      <c r="L192" s="436"/>
      <c r="M192" s="406"/>
      <c r="N192" s="414"/>
      <c r="O192" s="437"/>
      <c r="P192" s="406"/>
      <c r="Q192" s="414"/>
      <c r="R192" s="436"/>
      <c r="S192" s="406"/>
      <c r="T192" s="414"/>
      <c r="U192" s="437"/>
      <c r="V192" s="406"/>
      <c r="W192" s="414"/>
      <c r="X192" s="436"/>
      <c r="Y192" s="406"/>
      <c r="Z192" s="414"/>
      <c r="AA192" s="437"/>
    </row>
    <row r="193" spans="2:27" s="429" customFormat="1" ht="15.75" customHeight="1">
      <c r="B193" s="813"/>
      <c r="C193" s="416" t="s">
        <v>513</v>
      </c>
      <c r="D193" s="438"/>
      <c r="E193" s="439"/>
      <c r="F193" s="440"/>
      <c r="G193" s="438"/>
      <c r="H193" s="439"/>
      <c r="I193" s="441"/>
      <c r="J193" s="438"/>
      <c r="K193" s="439"/>
      <c r="L193" s="440"/>
      <c r="M193" s="438"/>
      <c r="N193" s="439"/>
      <c r="O193" s="441"/>
      <c r="P193" s="438"/>
      <c r="Q193" s="439"/>
      <c r="R193" s="440"/>
      <c r="S193" s="438"/>
      <c r="T193" s="439"/>
      <c r="U193" s="441"/>
      <c r="V193" s="438"/>
      <c r="W193" s="439"/>
      <c r="X193" s="440"/>
      <c r="Y193" s="438"/>
      <c r="Z193" s="439"/>
      <c r="AA193" s="441"/>
    </row>
    <row r="194" spans="2:27" s="429" customFormat="1" ht="19.5" customHeight="1" thickBot="1">
      <c r="B194" s="814"/>
      <c r="C194" s="422" t="s">
        <v>518</v>
      </c>
      <c r="D194" s="442"/>
      <c r="E194" s="443"/>
      <c r="F194" s="444"/>
      <c r="G194" s="442"/>
      <c r="H194" s="443"/>
      <c r="I194" s="445"/>
      <c r="J194" s="442"/>
      <c r="K194" s="443"/>
      <c r="L194" s="444"/>
      <c r="M194" s="442"/>
      <c r="N194" s="443"/>
      <c r="O194" s="445"/>
      <c r="P194" s="442"/>
      <c r="Q194" s="443"/>
      <c r="R194" s="444"/>
      <c r="S194" s="442"/>
      <c r="T194" s="443"/>
      <c r="U194" s="445"/>
      <c r="V194" s="442"/>
      <c r="W194" s="443"/>
      <c r="X194" s="444"/>
      <c r="Y194" s="442"/>
      <c r="Z194" s="443"/>
      <c r="AA194" s="445"/>
    </row>
    <row r="195" spans="2:27" s="429" customFormat="1" ht="17.25" customHeight="1">
      <c r="B195" s="370"/>
      <c r="C195" s="341"/>
      <c r="D195" s="370" t="s">
        <v>490</v>
      </c>
      <c r="E195" s="341"/>
      <c r="F195" s="341"/>
      <c r="G195" s="341"/>
      <c r="H195" s="341"/>
      <c r="I195" s="341"/>
      <c r="J195" s="341"/>
      <c r="K195" s="341"/>
      <c r="L195" s="341"/>
      <c r="M195" s="341"/>
      <c r="N195" s="341"/>
      <c r="O195" s="341"/>
      <c r="P195" s="341"/>
      <c r="Q195" s="341"/>
      <c r="R195" s="341"/>
      <c r="S195" s="341"/>
      <c r="T195" s="341"/>
      <c r="U195" s="341"/>
    </row>
    <row r="196" spans="2:27" s="429" customFormat="1" ht="22.2">
      <c r="B196" s="446"/>
      <c r="D196" s="447"/>
      <c r="E196" s="447"/>
      <c r="F196" s="447"/>
      <c r="G196" s="447"/>
      <c r="H196" s="447"/>
      <c r="I196" s="447"/>
      <c r="J196" s="447"/>
      <c r="K196" s="447"/>
      <c r="L196" s="447"/>
      <c r="M196" s="447"/>
      <c r="N196" s="447"/>
      <c r="O196" s="447"/>
      <c r="P196" s="341"/>
      <c r="Q196" s="341"/>
      <c r="R196" s="341"/>
      <c r="S196" s="341"/>
      <c r="T196" s="341"/>
      <c r="U196" s="341"/>
    </row>
    <row r="197" spans="2:27" s="429" customFormat="1" ht="22.8" thickBot="1">
      <c r="B197" s="446"/>
      <c r="D197" s="447"/>
      <c r="E197" s="447"/>
      <c r="F197" s="447"/>
      <c r="G197" s="447"/>
      <c r="H197" s="447"/>
      <c r="I197" s="447"/>
      <c r="J197" s="447"/>
      <c r="K197" s="447"/>
      <c r="L197" s="447"/>
      <c r="M197" s="447"/>
      <c r="N197" s="447"/>
      <c r="O197" s="447"/>
      <c r="P197" s="341"/>
      <c r="Q197" s="341"/>
      <c r="R197" s="341"/>
      <c r="S197" s="341"/>
      <c r="T197" s="341"/>
      <c r="U197" s="341"/>
    </row>
    <row r="198" spans="2:27" s="429" customFormat="1" ht="32.25" customHeight="1" thickBot="1">
      <c r="B198" s="338"/>
      <c r="C198" s="343"/>
      <c r="D198" s="816" t="s">
        <v>500</v>
      </c>
      <c r="E198" s="817"/>
      <c r="F198" s="817"/>
      <c r="G198" s="817"/>
      <c r="H198" s="817"/>
      <c r="I198" s="817"/>
      <c r="J198" s="817"/>
      <c r="K198" s="817"/>
      <c r="L198" s="817"/>
      <c r="M198" s="817"/>
      <c r="N198" s="817"/>
      <c r="O198" s="817"/>
      <c r="P198" s="817" t="str">
        <f>D198</f>
        <v>IRB Approach</v>
      </c>
      <c r="Q198" s="817"/>
      <c r="R198" s="817"/>
      <c r="S198" s="817"/>
      <c r="T198" s="817"/>
      <c r="U198" s="817"/>
      <c r="V198" s="817"/>
      <c r="W198" s="817"/>
      <c r="X198" s="817"/>
      <c r="Y198" s="817"/>
      <c r="Z198" s="817"/>
      <c r="AA198" s="818"/>
    </row>
    <row r="199" spans="2:27" s="429" customFormat="1" ht="32.25" customHeight="1" thickBot="1">
      <c r="B199" s="338"/>
      <c r="C199" s="343"/>
      <c r="D199" s="816" t="s">
        <v>12</v>
      </c>
      <c r="E199" s="817"/>
      <c r="F199" s="817"/>
      <c r="G199" s="817"/>
      <c r="H199" s="817"/>
      <c r="I199" s="818"/>
      <c r="J199" s="816" t="s">
        <v>13</v>
      </c>
      <c r="K199" s="817"/>
      <c r="L199" s="817"/>
      <c r="M199" s="817"/>
      <c r="N199" s="817"/>
      <c r="O199" s="818"/>
      <c r="P199" s="816" t="s">
        <v>14</v>
      </c>
      <c r="Q199" s="817"/>
      <c r="R199" s="817"/>
      <c r="S199" s="817"/>
      <c r="T199" s="817"/>
      <c r="U199" s="818"/>
      <c r="V199" s="816" t="s">
        <v>15</v>
      </c>
      <c r="W199" s="817"/>
      <c r="X199" s="817"/>
      <c r="Y199" s="817"/>
      <c r="Z199" s="817"/>
      <c r="AA199" s="818"/>
    </row>
    <row r="200" spans="2:27" s="429" customFormat="1" ht="51" customHeight="1">
      <c r="B200" s="348"/>
      <c r="C200" s="343"/>
      <c r="D200" s="804" t="s">
        <v>466</v>
      </c>
      <c r="E200" s="827"/>
      <c r="F200" s="828" t="s">
        <v>467</v>
      </c>
      <c r="G200" s="830" t="s">
        <v>468</v>
      </c>
      <c r="H200" s="831"/>
      <c r="I200" s="832" t="s">
        <v>470</v>
      </c>
      <c r="J200" s="804" t="s">
        <v>466</v>
      </c>
      <c r="K200" s="827"/>
      <c r="L200" s="828" t="s">
        <v>467</v>
      </c>
      <c r="M200" s="830" t="s">
        <v>468</v>
      </c>
      <c r="N200" s="831"/>
      <c r="O200" s="832" t="s">
        <v>470</v>
      </c>
      <c r="P200" s="804" t="s">
        <v>466</v>
      </c>
      <c r="Q200" s="827"/>
      <c r="R200" s="828" t="s">
        <v>467</v>
      </c>
      <c r="S200" s="830" t="s">
        <v>468</v>
      </c>
      <c r="T200" s="831"/>
      <c r="U200" s="832" t="s">
        <v>470</v>
      </c>
      <c r="V200" s="804" t="s">
        <v>466</v>
      </c>
      <c r="W200" s="827"/>
      <c r="X200" s="828" t="s">
        <v>467</v>
      </c>
      <c r="Y200" s="830" t="s">
        <v>468</v>
      </c>
      <c r="Z200" s="831"/>
      <c r="AA200" s="832" t="s">
        <v>470</v>
      </c>
    </row>
    <row r="201" spans="2:27" s="429" customFormat="1" ht="33" customHeight="1" thickBot="1">
      <c r="B201" s="430">
        <v>8</v>
      </c>
      <c r="C201" s="349" t="s">
        <v>11</v>
      </c>
      <c r="D201" s="394"/>
      <c r="E201" s="395" t="s">
        <v>501</v>
      </c>
      <c r="F201" s="829"/>
      <c r="G201" s="394"/>
      <c r="H201" s="395" t="s">
        <v>501</v>
      </c>
      <c r="I201" s="833"/>
      <c r="J201" s="394"/>
      <c r="K201" s="395" t="s">
        <v>501</v>
      </c>
      <c r="L201" s="829"/>
      <c r="M201" s="394"/>
      <c r="N201" s="395" t="s">
        <v>501</v>
      </c>
      <c r="O201" s="833"/>
      <c r="P201" s="394"/>
      <c r="Q201" s="395" t="s">
        <v>501</v>
      </c>
      <c r="R201" s="829"/>
      <c r="S201" s="394"/>
      <c r="T201" s="395" t="s">
        <v>501</v>
      </c>
      <c r="U201" s="833"/>
      <c r="V201" s="394"/>
      <c r="W201" s="395" t="s">
        <v>501</v>
      </c>
      <c r="X201" s="829"/>
      <c r="Y201" s="394"/>
      <c r="Z201" s="395" t="s">
        <v>501</v>
      </c>
      <c r="AA201" s="833"/>
    </row>
    <row r="202" spans="2:27" s="429" customFormat="1" ht="15.75" customHeight="1">
      <c r="B202" s="812" t="s">
        <v>715</v>
      </c>
      <c r="C202" s="396" t="s">
        <v>502</v>
      </c>
      <c r="D202" s="397">
        <v>0</v>
      </c>
      <c r="E202" s="398">
        <v>0</v>
      </c>
      <c r="F202" s="431">
        <v>0</v>
      </c>
      <c r="G202" s="432">
        <v>0</v>
      </c>
      <c r="H202" s="401">
        <v>0</v>
      </c>
      <c r="I202" s="433">
        <v>0</v>
      </c>
      <c r="J202" s="397">
        <v>0</v>
      </c>
      <c r="K202" s="398">
        <v>0</v>
      </c>
      <c r="L202" s="431">
        <v>0</v>
      </c>
      <c r="M202" s="432">
        <v>0</v>
      </c>
      <c r="N202" s="401">
        <v>0</v>
      </c>
      <c r="O202" s="433">
        <v>0</v>
      </c>
      <c r="P202" s="397">
        <v>0</v>
      </c>
      <c r="Q202" s="398">
        <v>0</v>
      </c>
      <c r="R202" s="431">
        <v>0</v>
      </c>
      <c r="S202" s="432">
        <v>0</v>
      </c>
      <c r="T202" s="401">
        <v>0</v>
      </c>
      <c r="U202" s="433">
        <v>0</v>
      </c>
      <c r="V202" s="397">
        <v>0</v>
      </c>
      <c r="W202" s="398">
        <v>0</v>
      </c>
      <c r="X202" s="431">
        <v>0</v>
      </c>
      <c r="Y202" s="432">
        <v>0</v>
      </c>
      <c r="Z202" s="401">
        <v>0</v>
      </c>
      <c r="AA202" s="433">
        <v>0</v>
      </c>
    </row>
    <row r="203" spans="2:27" s="429" customFormat="1" ht="15.75" customHeight="1">
      <c r="B203" s="813"/>
      <c r="C203" s="403" t="s">
        <v>477</v>
      </c>
      <c r="D203" s="397">
        <v>18.567242</v>
      </c>
      <c r="E203" s="398">
        <v>1E-3</v>
      </c>
      <c r="F203" s="434">
        <v>0.65095599999999998</v>
      </c>
      <c r="G203" s="397">
        <v>0.31462299999999999</v>
      </c>
      <c r="H203" s="398">
        <v>9.0799999999999995E-4</v>
      </c>
      <c r="I203" s="435">
        <v>1.274E-3</v>
      </c>
      <c r="J203" s="397">
        <v>18.535104</v>
      </c>
      <c r="K203" s="398">
        <v>0</v>
      </c>
      <c r="L203" s="434">
        <v>0.81015000000000004</v>
      </c>
      <c r="M203" s="397">
        <v>0.34868100000000002</v>
      </c>
      <c r="N203" s="398">
        <v>0</v>
      </c>
      <c r="O203" s="435">
        <v>1.35E-4</v>
      </c>
      <c r="P203" s="397">
        <v>20.725000000000001</v>
      </c>
      <c r="Q203" s="398">
        <v>0</v>
      </c>
      <c r="R203" s="434">
        <v>0.66304799999999997</v>
      </c>
      <c r="S203" s="397">
        <v>0.267928</v>
      </c>
      <c r="T203" s="398">
        <v>0</v>
      </c>
      <c r="U203" s="435">
        <v>1.8900000000000001E-4</v>
      </c>
      <c r="V203" s="397">
        <v>21.034787000000001</v>
      </c>
      <c r="W203" s="398">
        <v>0</v>
      </c>
      <c r="X203" s="434">
        <v>0.90332599999999996</v>
      </c>
      <c r="Y203" s="397">
        <v>0.28843200000000002</v>
      </c>
      <c r="Z203" s="398">
        <v>0</v>
      </c>
      <c r="AA203" s="435">
        <v>1.25E-4</v>
      </c>
    </row>
    <row r="204" spans="2:27" s="429" customFormat="1" ht="15.6" customHeight="1">
      <c r="B204" s="813"/>
      <c r="C204" s="404" t="s">
        <v>503</v>
      </c>
      <c r="D204" s="397">
        <v>155.664714</v>
      </c>
      <c r="E204" s="398">
        <v>1.343E-3</v>
      </c>
      <c r="F204" s="434">
        <v>66.223906999999997</v>
      </c>
      <c r="G204" s="397">
        <v>33.287832000000002</v>
      </c>
      <c r="H204" s="398">
        <v>2.8600000000000001E-4</v>
      </c>
      <c r="I204" s="435">
        <v>1.3384640000000001</v>
      </c>
      <c r="J204" s="397">
        <v>45.360602</v>
      </c>
      <c r="K204" s="398">
        <v>1.41E-3</v>
      </c>
      <c r="L204" s="434">
        <v>35.814821999999999</v>
      </c>
      <c r="M204" s="397">
        <v>18.656752000000001</v>
      </c>
      <c r="N204" s="398">
        <v>1.8100000000000001E-4</v>
      </c>
      <c r="O204" s="435">
        <v>1.099256</v>
      </c>
      <c r="P204" s="397">
        <v>46.310935999999998</v>
      </c>
      <c r="Q204" s="398">
        <v>2.052E-3</v>
      </c>
      <c r="R204" s="434">
        <v>36.495086000000001</v>
      </c>
      <c r="S204" s="397">
        <v>18.878785000000001</v>
      </c>
      <c r="T204" s="398">
        <v>1.64E-4</v>
      </c>
      <c r="U204" s="435">
        <v>0.973603</v>
      </c>
      <c r="V204" s="397">
        <v>48.768662999999997</v>
      </c>
      <c r="W204" s="398">
        <v>2.104E-3</v>
      </c>
      <c r="X204" s="434">
        <v>39.392974000000002</v>
      </c>
      <c r="Y204" s="397">
        <v>20.881509000000001</v>
      </c>
      <c r="Z204" s="398">
        <v>4.4000000000000002E-4</v>
      </c>
      <c r="AA204" s="435">
        <v>1.513898</v>
      </c>
    </row>
    <row r="205" spans="2:27" s="429" customFormat="1" ht="15.75" customHeight="1">
      <c r="B205" s="813"/>
      <c r="C205" s="405" t="s">
        <v>504</v>
      </c>
      <c r="D205" s="397">
        <v>20.271993999999999</v>
      </c>
      <c r="E205" s="398">
        <v>0</v>
      </c>
      <c r="F205" s="434">
        <v>19.569655999999998</v>
      </c>
      <c r="G205" s="397">
        <v>8.1559089999999994</v>
      </c>
      <c r="H205" s="398">
        <v>0</v>
      </c>
      <c r="I205" s="435">
        <v>1.2638160000000001</v>
      </c>
      <c r="J205" s="397">
        <v>18.731204999999999</v>
      </c>
      <c r="K205" s="398">
        <v>0</v>
      </c>
      <c r="L205" s="434">
        <v>18.028867000000002</v>
      </c>
      <c r="M205" s="397">
        <v>7.6092550000000001</v>
      </c>
      <c r="N205" s="398">
        <v>0</v>
      </c>
      <c r="O205" s="435">
        <v>1.0290889999999999</v>
      </c>
      <c r="P205" s="397">
        <v>18.974564000000001</v>
      </c>
      <c r="Q205" s="398">
        <v>0</v>
      </c>
      <c r="R205" s="434">
        <v>18.272226</v>
      </c>
      <c r="S205" s="397">
        <v>7.7061799999999998</v>
      </c>
      <c r="T205" s="398">
        <v>0</v>
      </c>
      <c r="U205" s="435">
        <v>0.90160799999999997</v>
      </c>
      <c r="V205" s="397">
        <v>18.342859000000001</v>
      </c>
      <c r="W205" s="398">
        <v>0</v>
      </c>
      <c r="X205" s="434">
        <v>17.640521</v>
      </c>
      <c r="Y205" s="397">
        <v>7.3901389999999996</v>
      </c>
      <c r="Z205" s="398">
        <v>0</v>
      </c>
      <c r="AA205" s="435">
        <v>1.4387799999999999</v>
      </c>
    </row>
    <row r="206" spans="2:27" s="429" customFormat="1" ht="15.75" customHeight="1">
      <c r="B206" s="813"/>
      <c r="C206" s="405" t="s">
        <v>505</v>
      </c>
      <c r="D206" s="397">
        <v>0</v>
      </c>
      <c r="E206" s="398">
        <v>0</v>
      </c>
      <c r="F206" s="434">
        <v>0</v>
      </c>
      <c r="G206" s="397">
        <v>0</v>
      </c>
      <c r="H206" s="398">
        <v>0</v>
      </c>
      <c r="I206" s="435">
        <v>0</v>
      </c>
      <c r="J206" s="397">
        <v>0</v>
      </c>
      <c r="K206" s="398">
        <v>0</v>
      </c>
      <c r="L206" s="434">
        <v>0</v>
      </c>
      <c r="M206" s="397">
        <v>0</v>
      </c>
      <c r="N206" s="398">
        <v>0</v>
      </c>
      <c r="O206" s="435">
        <v>0</v>
      </c>
      <c r="P206" s="397">
        <v>0</v>
      </c>
      <c r="Q206" s="398">
        <v>0</v>
      </c>
      <c r="R206" s="434">
        <v>0</v>
      </c>
      <c r="S206" s="397">
        <v>0</v>
      </c>
      <c r="T206" s="398">
        <v>0</v>
      </c>
      <c r="U206" s="435">
        <v>0</v>
      </c>
      <c r="V206" s="397">
        <v>0</v>
      </c>
      <c r="W206" s="398">
        <v>0</v>
      </c>
      <c r="X206" s="434">
        <v>0</v>
      </c>
      <c r="Y206" s="397">
        <v>0</v>
      </c>
      <c r="Z206" s="398">
        <v>0</v>
      </c>
      <c r="AA206" s="435">
        <v>0</v>
      </c>
    </row>
    <row r="207" spans="2:27" s="429" customFormat="1" ht="15.75" customHeight="1">
      <c r="B207" s="813"/>
      <c r="C207" s="404" t="s">
        <v>480</v>
      </c>
      <c r="D207" s="397">
        <v>0.87207599999999996</v>
      </c>
      <c r="E207" s="398">
        <v>2.3379E-2</v>
      </c>
      <c r="F207" s="434">
        <v>0.59896199999999999</v>
      </c>
      <c r="G207" s="397">
        <v>0.216701</v>
      </c>
      <c r="H207" s="398">
        <v>2.4750000000000002E-3</v>
      </c>
      <c r="I207" s="435">
        <v>1.2307E-2</v>
      </c>
      <c r="J207" s="397">
        <v>0.86260000000000003</v>
      </c>
      <c r="K207" s="398">
        <v>2.3753E-2</v>
      </c>
      <c r="L207" s="434">
        <v>0.58710899999999999</v>
      </c>
      <c r="M207" s="397">
        <v>0.16514799999999999</v>
      </c>
      <c r="N207" s="398">
        <v>2.8809999999999999E-3</v>
      </c>
      <c r="O207" s="435">
        <v>9.8099999999999993E-3</v>
      </c>
      <c r="P207" s="397">
        <v>0.791875</v>
      </c>
      <c r="Q207" s="398">
        <v>1.9341000000000001E-2</v>
      </c>
      <c r="R207" s="434">
        <v>0.53341700000000003</v>
      </c>
      <c r="S207" s="397">
        <v>0.214892</v>
      </c>
      <c r="T207" s="398">
        <v>5.4289999999999998E-3</v>
      </c>
      <c r="U207" s="435">
        <v>2.4188000000000001E-2</v>
      </c>
      <c r="V207" s="397">
        <v>0.79805300000000001</v>
      </c>
      <c r="W207" s="398">
        <v>0.120624</v>
      </c>
      <c r="X207" s="434">
        <v>0.55425000000000002</v>
      </c>
      <c r="Y207" s="397">
        <v>0.119821</v>
      </c>
      <c r="Z207" s="398">
        <v>3.3986000000000002E-2</v>
      </c>
      <c r="AA207" s="435">
        <v>2.8705000000000001E-2</v>
      </c>
    </row>
    <row r="208" spans="2:27" s="429" customFormat="1" ht="15.75" customHeight="1">
      <c r="B208" s="813"/>
      <c r="C208" s="409" t="s">
        <v>506</v>
      </c>
      <c r="D208" s="397">
        <v>0.693268</v>
      </c>
      <c r="E208" s="398">
        <v>0</v>
      </c>
      <c r="F208" s="434">
        <v>0.447768</v>
      </c>
      <c r="G208" s="397">
        <v>0.145706</v>
      </c>
      <c r="H208" s="398">
        <v>0</v>
      </c>
      <c r="I208" s="435">
        <v>3.7100000000000002E-3</v>
      </c>
      <c r="J208" s="397">
        <v>0.63427299999999998</v>
      </c>
      <c r="K208" s="398">
        <v>0</v>
      </c>
      <c r="L208" s="434">
        <v>0.38877299999999998</v>
      </c>
      <c r="M208" s="397">
        <v>6.5637000000000001E-2</v>
      </c>
      <c r="N208" s="398">
        <v>0</v>
      </c>
      <c r="O208" s="435">
        <v>2.2100000000000001E-4</v>
      </c>
      <c r="P208" s="397">
        <v>0.62690999999999997</v>
      </c>
      <c r="Q208" s="398">
        <v>0</v>
      </c>
      <c r="R208" s="434">
        <v>0.38141000000000003</v>
      </c>
      <c r="S208" s="397">
        <v>0.158058</v>
      </c>
      <c r="T208" s="398">
        <v>0</v>
      </c>
      <c r="U208" s="435">
        <v>8.7950000000000007E-3</v>
      </c>
      <c r="V208" s="397">
        <v>0.61744900000000003</v>
      </c>
      <c r="W208" s="398">
        <v>9.6625000000000003E-2</v>
      </c>
      <c r="X208" s="434">
        <v>0.39097500000000002</v>
      </c>
      <c r="Y208" s="397">
        <v>5.8630000000000002E-2</v>
      </c>
      <c r="Z208" s="398">
        <v>2.5122999999999999E-2</v>
      </c>
      <c r="AA208" s="435">
        <v>1.3899E-2</v>
      </c>
    </row>
    <row r="209" spans="2:27" s="429" customFormat="1" ht="15.75" customHeight="1">
      <c r="B209" s="813"/>
      <c r="C209" s="410" t="s">
        <v>507</v>
      </c>
      <c r="D209" s="397">
        <v>0</v>
      </c>
      <c r="E209" s="398">
        <v>0</v>
      </c>
      <c r="F209" s="434">
        <v>0</v>
      </c>
      <c r="G209" s="397">
        <v>0</v>
      </c>
      <c r="H209" s="398">
        <v>0</v>
      </c>
      <c r="I209" s="435">
        <v>0</v>
      </c>
      <c r="J209" s="397">
        <v>0</v>
      </c>
      <c r="K209" s="398">
        <v>0</v>
      </c>
      <c r="L209" s="434">
        <v>0</v>
      </c>
      <c r="M209" s="397">
        <v>0</v>
      </c>
      <c r="N209" s="398">
        <v>0</v>
      </c>
      <c r="O209" s="435">
        <v>0</v>
      </c>
      <c r="P209" s="397">
        <v>0</v>
      </c>
      <c r="Q209" s="398">
        <v>0</v>
      </c>
      <c r="R209" s="434">
        <v>0</v>
      </c>
      <c r="S209" s="397">
        <v>0</v>
      </c>
      <c r="T209" s="398">
        <v>0</v>
      </c>
      <c r="U209" s="435">
        <v>0</v>
      </c>
      <c r="V209" s="397">
        <v>0</v>
      </c>
      <c r="W209" s="398">
        <v>0</v>
      </c>
      <c r="X209" s="434">
        <v>0</v>
      </c>
      <c r="Y209" s="397">
        <v>0</v>
      </c>
      <c r="Z209" s="398">
        <v>0</v>
      </c>
      <c r="AA209" s="435">
        <v>0</v>
      </c>
    </row>
    <row r="210" spans="2:27" s="429" customFormat="1" ht="15.75" customHeight="1">
      <c r="B210" s="813"/>
      <c r="C210" s="410" t="s">
        <v>508</v>
      </c>
      <c r="D210" s="397">
        <v>0.693268</v>
      </c>
      <c r="E210" s="398">
        <v>0</v>
      </c>
      <c r="F210" s="434">
        <v>0.447768</v>
      </c>
      <c r="G210" s="397">
        <v>0.145706</v>
      </c>
      <c r="H210" s="398">
        <v>0</v>
      </c>
      <c r="I210" s="435">
        <v>3.7100000000000002E-3</v>
      </c>
      <c r="J210" s="397">
        <v>0.63427299999999998</v>
      </c>
      <c r="K210" s="398">
        <v>0</v>
      </c>
      <c r="L210" s="434">
        <v>0.38877299999999998</v>
      </c>
      <c r="M210" s="397">
        <v>6.5637000000000001E-2</v>
      </c>
      <c r="N210" s="398">
        <v>0</v>
      </c>
      <c r="O210" s="435">
        <v>2.2100000000000001E-4</v>
      </c>
      <c r="P210" s="397">
        <v>0.62690999999999997</v>
      </c>
      <c r="Q210" s="398">
        <v>0</v>
      </c>
      <c r="R210" s="434">
        <v>0.38141000000000003</v>
      </c>
      <c r="S210" s="397">
        <v>0.158058</v>
      </c>
      <c r="T210" s="398">
        <v>0</v>
      </c>
      <c r="U210" s="435">
        <v>8.7950000000000007E-3</v>
      </c>
      <c r="V210" s="397">
        <v>0.61744900000000003</v>
      </c>
      <c r="W210" s="398">
        <v>9.6625000000000003E-2</v>
      </c>
      <c r="X210" s="434">
        <v>0.39097500000000002</v>
      </c>
      <c r="Y210" s="397">
        <v>5.8630000000000002E-2</v>
      </c>
      <c r="Z210" s="398">
        <v>2.5122999999999999E-2</v>
      </c>
      <c r="AA210" s="435">
        <v>1.3899E-2</v>
      </c>
    </row>
    <row r="211" spans="2:27" s="429" customFormat="1" ht="15.75" customHeight="1">
      <c r="B211" s="813"/>
      <c r="C211" s="409" t="s">
        <v>509</v>
      </c>
      <c r="D211" s="397">
        <v>0</v>
      </c>
      <c r="E211" s="398">
        <v>0</v>
      </c>
      <c r="F211" s="434">
        <v>0</v>
      </c>
      <c r="G211" s="397">
        <v>0</v>
      </c>
      <c r="H211" s="398">
        <v>0</v>
      </c>
      <c r="I211" s="435">
        <v>0</v>
      </c>
      <c r="J211" s="397">
        <v>4.0000000000000001E-3</v>
      </c>
      <c r="K211" s="398">
        <v>0</v>
      </c>
      <c r="L211" s="434">
        <v>2.2899999999999999E-3</v>
      </c>
      <c r="M211" s="397">
        <v>3.0200000000000002E-4</v>
      </c>
      <c r="N211" s="398">
        <v>0</v>
      </c>
      <c r="O211" s="435">
        <v>5.3000000000000001E-5</v>
      </c>
      <c r="P211" s="397">
        <v>4.0000000000000001E-3</v>
      </c>
      <c r="Q211" s="398">
        <v>0</v>
      </c>
      <c r="R211" s="434">
        <v>3.0600000000000001E-4</v>
      </c>
      <c r="S211" s="397">
        <v>6.7000000000000002E-5</v>
      </c>
      <c r="T211" s="398">
        <v>0</v>
      </c>
      <c r="U211" s="435">
        <v>6.0000000000000002E-6</v>
      </c>
      <c r="V211" s="397">
        <v>4.0000000000000001E-3</v>
      </c>
      <c r="W211" s="398">
        <v>0</v>
      </c>
      <c r="X211" s="434">
        <v>1.8600000000000001E-3</v>
      </c>
      <c r="Y211" s="397">
        <v>2.2900000000000001E-4</v>
      </c>
      <c r="Z211" s="398">
        <v>0</v>
      </c>
      <c r="AA211" s="435">
        <v>3.8000000000000002E-5</v>
      </c>
    </row>
    <row r="212" spans="2:27" s="429" customFormat="1" ht="15.75" customHeight="1">
      <c r="B212" s="813"/>
      <c r="C212" s="409" t="s">
        <v>510</v>
      </c>
      <c r="D212" s="397">
        <v>0.17880799999999999</v>
      </c>
      <c r="E212" s="398">
        <v>2.3379E-2</v>
      </c>
      <c r="F212" s="434">
        <v>0.151194</v>
      </c>
      <c r="G212" s="397">
        <v>7.0995000000000003E-2</v>
      </c>
      <c r="H212" s="398">
        <v>2.4750000000000002E-3</v>
      </c>
      <c r="I212" s="435">
        <v>8.5970000000000005E-3</v>
      </c>
      <c r="J212" s="397">
        <v>0.224327</v>
      </c>
      <c r="K212" s="398">
        <v>2.3753E-2</v>
      </c>
      <c r="L212" s="434">
        <v>0.196046</v>
      </c>
      <c r="M212" s="397">
        <v>9.9209000000000006E-2</v>
      </c>
      <c r="N212" s="398">
        <v>2.8809999999999999E-3</v>
      </c>
      <c r="O212" s="435">
        <v>9.5359999999999993E-3</v>
      </c>
      <c r="P212" s="397">
        <v>0.160965</v>
      </c>
      <c r="Q212" s="398">
        <v>1.9341000000000001E-2</v>
      </c>
      <c r="R212" s="434">
        <v>0.151701</v>
      </c>
      <c r="S212" s="397">
        <v>5.6766999999999998E-2</v>
      </c>
      <c r="T212" s="398">
        <v>5.4289999999999998E-3</v>
      </c>
      <c r="U212" s="435">
        <v>1.5387E-2</v>
      </c>
      <c r="V212" s="397">
        <v>0.17660400000000001</v>
      </c>
      <c r="W212" s="398">
        <v>2.3998999999999999E-2</v>
      </c>
      <c r="X212" s="434">
        <v>0.161415</v>
      </c>
      <c r="Y212" s="397">
        <v>6.0962000000000002E-2</v>
      </c>
      <c r="Z212" s="398">
        <v>8.8629999999999994E-3</v>
      </c>
      <c r="AA212" s="435">
        <v>1.4768E-2</v>
      </c>
    </row>
    <row r="213" spans="2:27" s="429" customFormat="1" ht="15.75" customHeight="1">
      <c r="B213" s="813"/>
      <c r="C213" s="410" t="s">
        <v>511</v>
      </c>
      <c r="D213" s="397">
        <v>6.3297000000000006E-2</v>
      </c>
      <c r="E213" s="398">
        <v>4.6299999999999998E-4</v>
      </c>
      <c r="F213" s="434">
        <v>6.3354999999999995E-2</v>
      </c>
      <c r="G213" s="397">
        <v>5.2331000000000003E-2</v>
      </c>
      <c r="H213" s="398">
        <v>9.7999999999999997E-5</v>
      </c>
      <c r="I213" s="435">
        <v>6.0599999999999998E-4</v>
      </c>
      <c r="J213" s="397">
        <v>8.0148999999999998E-2</v>
      </c>
      <c r="K213" s="398">
        <v>4.8000000000000001E-4</v>
      </c>
      <c r="L213" s="434">
        <v>8.0213000000000007E-2</v>
      </c>
      <c r="M213" s="397">
        <v>6.7193000000000003E-2</v>
      </c>
      <c r="N213" s="398">
        <v>1.1400000000000001E-4</v>
      </c>
      <c r="O213" s="435">
        <v>1.2719999999999999E-3</v>
      </c>
      <c r="P213" s="397">
        <v>1.2290000000000001E-2</v>
      </c>
      <c r="Q213" s="398">
        <v>7.0100000000000002E-4</v>
      </c>
      <c r="R213" s="434">
        <v>1.2282E-2</v>
      </c>
      <c r="S213" s="397">
        <v>6.5050000000000004E-3</v>
      </c>
      <c r="T213" s="398">
        <v>1.63E-4</v>
      </c>
      <c r="U213" s="435">
        <v>8.0800000000000002E-4</v>
      </c>
      <c r="V213" s="397">
        <v>2.1092E-2</v>
      </c>
      <c r="W213" s="398">
        <v>7.9699999999999997E-4</v>
      </c>
      <c r="X213" s="434">
        <v>1.9694E-2</v>
      </c>
      <c r="Y213" s="397">
        <v>1.4061000000000001E-2</v>
      </c>
      <c r="Z213" s="398">
        <v>1.119E-3</v>
      </c>
      <c r="AA213" s="435">
        <v>9.0399999999999996E-4</v>
      </c>
    </row>
    <row r="214" spans="2:27" s="429" customFormat="1" ht="15.75" customHeight="1">
      <c r="B214" s="813"/>
      <c r="C214" s="411" t="s">
        <v>512</v>
      </c>
      <c r="D214" s="397">
        <v>0.115511</v>
      </c>
      <c r="E214" s="398">
        <v>2.2915999999999999E-2</v>
      </c>
      <c r="F214" s="434">
        <v>8.7839E-2</v>
      </c>
      <c r="G214" s="397">
        <v>1.8664E-2</v>
      </c>
      <c r="H214" s="398">
        <v>2.3770000000000002E-3</v>
      </c>
      <c r="I214" s="435">
        <v>7.9909999999999998E-3</v>
      </c>
      <c r="J214" s="397">
        <v>0.144178</v>
      </c>
      <c r="K214" s="398">
        <v>2.3272999999999999E-2</v>
      </c>
      <c r="L214" s="434">
        <v>0.11583300000000001</v>
      </c>
      <c r="M214" s="397">
        <v>3.2016000000000003E-2</v>
      </c>
      <c r="N214" s="398">
        <v>2.7669999999999999E-3</v>
      </c>
      <c r="O214" s="435">
        <v>8.2640000000000005E-3</v>
      </c>
      <c r="P214" s="397">
        <v>0.148675</v>
      </c>
      <c r="Q214" s="398">
        <v>1.864E-2</v>
      </c>
      <c r="R214" s="434">
        <v>0.13941899999999999</v>
      </c>
      <c r="S214" s="397">
        <v>5.0262000000000001E-2</v>
      </c>
      <c r="T214" s="398">
        <v>5.2659999999999998E-3</v>
      </c>
      <c r="U214" s="435">
        <v>1.4579E-2</v>
      </c>
      <c r="V214" s="397">
        <v>0.15551200000000001</v>
      </c>
      <c r="W214" s="398">
        <v>2.3202E-2</v>
      </c>
      <c r="X214" s="434">
        <v>0.14172100000000001</v>
      </c>
      <c r="Y214" s="397">
        <v>4.6900999999999998E-2</v>
      </c>
      <c r="Z214" s="398">
        <v>7.744E-3</v>
      </c>
      <c r="AA214" s="435">
        <v>1.3864E-2</v>
      </c>
    </row>
    <row r="215" spans="2:27" s="429" customFormat="1" ht="15.75" customHeight="1">
      <c r="B215" s="813"/>
      <c r="C215" s="404" t="s">
        <v>487</v>
      </c>
      <c r="D215" s="397">
        <v>0</v>
      </c>
      <c r="E215" s="398">
        <v>0</v>
      </c>
      <c r="F215" s="434">
        <v>0</v>
      </c>
      <c r="G215" s="397">
        <v>0</v>
      </c>
      <c r="H215" s="398">
        <v>0</v>
      </c>
      <c r="I215" s="435">
        <v>0</v>
      </c>
      <c r="J215" s="397">
        <v>0</v>
      </c>
      <c r="K215" s="398">
        <v>0</v>
      </c>
      <c r="L215" s="434">
        <v>0</v>
      </c>
      <c r="M215" s="397">
        <v>0</v>
      </c>
      <c r="N215" s="398">
        <v>0</v>
      </c>
      <c r="O215" s="435">
        <v>0</v>
      </c>
      <c r="P215" s="397">
        <v>0</v>
      </c>
      <c r="Q215" s="398">
        <v>0</v>
      </c>
      <c r="R215" s="434">
        <v>0</v>
      </c>
      <c r="S215" s="397">
        <v>0</v>
      </c>
      <c r="T215" s="398">
        <v>0</v>
      </c>
      <c r="U215" s="435">
        <v>0</v>
      </c>
      <c r="V215" s="397">
        <v>0</v>
      </c>
      <c r="W215" s="398">
        <v>0</v>
      </c>
      <c r="X215" s="434">
        <v>0</v>
      </c>
      <c r="Y215" s="397">
        <v>0</v>
      </c>
      <c r="Z215" s="398">
        <v>0</v>
      </c>
      <c r="AA215" s="435">
        <v>0</v>
      </c>
    </row>
    <row r="216" spans="2:27" ht="15.75" hidden="1" customHeight="1">
      <c r="B216" s="813"/>
      <c r="C216" s="413"/>
      <c r="D216" s="406"/>
      <c r="E216" s="414"/>
      <c r="F216" s="436"/>
      <c r="G216" s="406"/>
      <c r="H216" s="414"/>
      <c r="I216" s="437"/>
      <c r="J216" s="406"/>
      <c r="K216" s="414"/>
      <c r="L216" s="436"/>
      <c r="M216" s="406"/>
      <c r="N216" s="414"/>
      <c r="O216" s="437"/>
      <c r="P216" s="406"/>
      <c r="Q216" s="414"/>
      <c r="R216" s="436"/>
      <c r="S216" s="406"/>
      <c r="T216" s="414"/>
      <c r="U216" s="437"/>
      <c r="V216" s="406"/>
      <c r="W216" s="414"/>
      <c r="X216" s="436"/>
      <c r="Y216" s="406"/>
      <c r="Z216" s="414"/>
      <c r="AA216" s="437"/>
    </row>
    <row r="217" spans="2:27" s="429" customFormat="1" ht="15.75" customHeight="1">
      <c r="B217" s="813"/>
      <c r="C217" s="416" t="s">
        <v>513</v>
      </c>
      <c r="D217" s="438"/>
      <c r="E217" s="439"/>
      <c r="F217" s="440"/>
      <c r="G217" s="438"/>
      <c r="H217" s="439"/>
      <c r="I217" s="441"/>
      <c r="J217" s="438"/>
      <c r="K217" s="439"/>
      <c r="L217" s="440"/>
      <c r="M217" s="438"/>
      <c r="N217" s="439"/>
      <c r="O217" s="441"/>
      <c r="P217" s="438"/>
      <c r="Q217" s="439"/>
      <c r="R217" s="440"/>
      <c r="S217" s="438"/>
      <c r="T217" s="439"/>
      <c r="U217" s="441"/>
      <c r="V217" s="438"/>
      <c r="W217" s="439"/>
      <c r="X217" s="440"/>
      <c r="Y217" s="438"/>
      <c r="Z217" s="439"/>
      <c r="AA217" s="441"/>
    </row>
    <row r="218" spans="2:27" s="429" customFormat="1" ht="19.5" customHeight="1" thickBot="1">
      <c r="B218" s="814"/>
      <c r="C218" s="422" t="s">
        <v>518</v>
      </c>
      <c r="D218" s="442"/>
      <c r="E218" s="443"/>
      <c r="F218" s="444"/>
      <c r="G218" s="442"/>
      <c r="H218" s="443"/>
      <c r="I218" s="445"/>
      <c r="J218" s="442"/>
      <c r="K218" s="443"/>
      <c r="L218" s="444"/>
      <c r="M218" s="442"/>
      <c r="N218" s="443"/>
      <c r="O218" s="445"/>
      <c r="P218" s="442"/>
      <c r="Q218" s="443"/>
      <c r="R218" s="444"/>
      <c r="S218" s="442"/>
      <c r="T218" s="443"/>
      <c r="U218" s="445"/>
      <c r="V218" s="442"/>
      <c r="W218" s="443"/>
      <c r="X218" s="444"/>
      <c r="Y218" s="442"/>
      <c r="Z218" s="443"/>
      <c r="AA218" s="445"/>
    </row>
    <row r="219" spans="2:27" s="429" customFormat="1" ht="17.25" customHeight="1">
      <c r="B219" s="370"/>
      <c r="C219" s="341"/>
      <c r="D219" s="370" t="s">
        <v>490</v>
      </c>
      <c r="E219" s="341"/>
      <c r="F219" s="341"/>
      <c r="G219" s="341"/>
      <c r="H219" s="341"/>
      <c r="I219" s="341"/>
      <c r="J219" s="341"/>
      <c r="K219" s="341"/>
      <c r="L219" s="341"/>
      <c r="M219" s="341"/>
      <c r="N219" s="341"/>
      <c r="O219" s="341"/>
      <c r="P219" s="341"/>
      <c r="Q219" s="341"/>
      <c r="R219" s="341"/>
      <c r="S219" s="341"/>
      <c r="T219" s="341"/>
      <c r="U219" s="341"/>
    </row>
    <row r="220" spans="2:27" s="429" customFormat="1" ht="22.2">
      <c r="B220" s="446"/>
      <c r="D220" s="447"/>
      <c r="E220" s="447"/>
      <c r="F220" s="447"/>
      <c r="G220" s="447"/>
      <c r="H220" s="447"/>
      <c r="I220" s="447"/>
      <c r="J220" s="447"/>
      <c r="K220" s="447"/>
      <c r="L220" s="447"/>
      <c r="M220" s="447"/>
      <c r="N220" s="447"/>
      <c r="O220" s="447"/>
      <c r="P220" s="341"/>
      <c r="Q220" s="341"/>
      <c r="R220" s="341"/>
      <c r="S220" s="341"/>
      <c r="T220" s="341"/>
      <c r="U220" s="341"/>
    </row>
    <row r="221" spans="2:27" s="429" customFormat="1" ht="22.8" thickBot="1">
      <c r="B221" s="446"/>
      <c r="D221" s="447"/>
      <c r="E221" s="447"/>
      <c r="F221" s="447"/>
      <c r="G221" s="447"/>
      <c r="H221" s="447"/>
      <c r="I221" s="447"/>
      <c r="J221" s="447"/>
      <c r="K221" s="447"/>
      <c r="L221" s="447"/>
      <c r="M221" s="447"/>
      <c r="N221" s="447"/>
      <c r="O221" s="447"/>
      <c r="P221" s="341"/>
      <c r="Q221" s="341"/>
      <c r="R221" s="341"/>
      <c r="S221" s="341"/>
      <c r="T221" s="341"/>
      <c r="U221" s="341"/>
    </row>
    <row r="222" spans="2:27" s="429" customFormat="1" ht="32.25" customHeight="1" thickBot="1">
      <c r="B222" s="338"/>
      <c r="C222" s="343"/>
      <c r="D222" s="816" t="s">
        <v>500</v>
      </c>
      <c r="E222" s="817"/>
      <c r="F222" s="817"/>
      <c r="G222" s="817"/>
      <c r="H222" s="817"/>
      <c r="I222" s="817"/>
      <c r="J222" s="817"/>
      <c r="K222" s="817"/>
      <c r="L222" s="817"/>
      <c r="M222" s="817"/>
      <c r="N222" s="817"/>
      <c r="O222" s="817"/>
      <c r="P222" s="817" t="str">
        <f>D222</f>
        <v>IRB Approach</v>
      </c>
      <c r="Q222" s="817"/>
      <c r="R222" s="817"/>
      <c r="S222" s="817"/>
      <c r="T222" s="817"/>
      <c r="U222" s="817"/>
      <c r="V222" s="817"/>
      <c r="W222" s="817"/>
      <c r="X222" s="817"/>
      <c r="Y222" s="817"/>
      <c r="Z222" s="817"/>
      <c r="AA222" s="818"/>
    </row>
    <row r="223" spans="2:27" s="429" customFormat="1" ht="32.25" customHeight="1" thickBot="1">
      <c r="B223" s="338"/>
      <c r="C223" s="343"/>
      <c r="D223" s="816" t="s">
        <v>12</v>
      </c>
      <c r="E223" s="817"/>
      <c r="F223" s="817"/>
      <c r="G223" s="817"/>
      <c r="H223" s="817"/>
      <c r="I223" s="818"/>
      <c r="J223" s="816" t="s">
        <v>13</v>
      </c>
      <c r="K223" s="817"/>
      <c r="L223" s="817"/>
      <c r="M223" s="817"/>
      <c r="N223" s="817"/>
      <c r="O223" s="818"/>
      <c r="P223" s="816" t="s">
        <v>14</v>
      </c>
      <c r="Q223" s="817"/>
      <c r="R223" s="817"/>
      <c r="S223" s="817"/>
      <c r="T223" s="817"/>
      <c r="U223" s="818"/>
      <c r="V223" s="816" t="s">
        <v>15</v>
      </c>
      <c r="W223" s="817"/>
      <c r="X223" s="817"/>
      <c r="Y223" s="817"/>
      <c r="Z223" s="817"/>
      <c r="AA223" s="818"/>
    </row>
    <row r="224" spans="2:27" s="429" customFormat="1" ht="51" customHeight="1">
      <c r="B224" s="348"/>
      <c r="C224" s="343"/>
      <c r="D224" s="804" t="s">
        <v>466</v>
      </c>
      <c r="E224" s="827"/>
      <c r="F224" s="828" t="s">
        <v>467</v>
      </c>
      <c r="G224" s="830" t="s">
        <v>468</v>
      </c>
      <c r="H224" s="831"/>
      <c r="I224" s="832" t="s">
        <v>470</v>
      </c>
      <c r="J224" s="804" t="s">
        <v>466</v>
      </c>
      <c r="K224" s="827"/>
      <c r="L224" s="828" t="s">
        <v>467</v>
      </c>
      <c r="M224" s="830" t="s">
        <v>468</v>
      </c>
      <c r="N224" s="831"/>
      <c r="O224" s="832" t="s">
        <v>470</v>
      </c>
      <c r="P224" s="804" t="s">
        <v>466</v>
      </c>
      <c r="Q224" s="827"/>
      <c r="R224" s="828" t="s">
        <v>467</v>
      </c>
      <c r="S224" s="830" t="s">
        <v>468</v>
      </c>
      <c r="T224" s="831"/>
      <c r="U224" s="832" t="s">
        <v>470</v>
      </c>
      <c r="V224" s="804" t="s">
        <v>466</v>
      </c>
      <c r="W224" s="827"/>
      <c r="X224" s="828" t="s">
        <v>467</v>
      </c>
      <c r="Y224" s="830" t="s">
        <v>468</v>
      </c>
      <c r="Z224" s="831"/>
      <c r="AA224" s="832" t="s">
        <v>470</v>
      </c>
    </row>
    <row r="225" spans="2:27" s="429" customFormat="1" ht="33" customHeight="1" thickBot="1">
      <c r="B225" s="430">
        <v>9</v>
      </c>
      <c r="C225" s="349" t="s">
        <v>11</v>
      </c>
      <c r="D225" s="394"/>
      <c r="E225" s="395" t="s">
        <v>501</v>
      </c>
      <c r="F225" s="829"/>
      <c r="G225" s="394"/>
      <c r="H225" s="395" t="s">
        <v>501</v>
      </c>
      <c r="I225" s="833"/>
      <c r="J225" s="394"/>
      <c r="K225" s="395" t="s">
        <v>501</v>
      </c>
      <c r="L225" s="829"/>
      <c r="M225" s="394"/>
      <c r="N225" s="395" t="s">
        <v>501</v>
      </c>
      <c r="O225" s="833"/>
      <c r="P225" s="394"/>
      <c r="Q225" s="395" t="s">
        <v>501</v>
      </c>
      <c r="R225" s="829"/>
      <c r="S225" s="394"/>
      <c r="T225" s="395" t="s">
        <v>501</v>
      </c>
      <c r="U225" s="833"/>
      <c r="V225" s="394"/>
      <c r="W225" s="395" t="s">
        <v>501</v>
      </c>
      <c r="X225" s="829"/>
      <c r="Y225" s="394"/>
      <c r="Z225" s="395" t="s">
        <v>501</v>
      </c>
      <c r="AA225" s="833"/>
    </row>
    <row r="226" spans="2:27" s="429" customFormat="1" ht="15.75" customHeight="1">
      <c r="B226" s="812" t="s">
        <v>709</v>
      </c>
      <c r="C226" s="396" t="s">
        <v>502</v>
      </c>
      <c r="D226" s="397">
        <v>0</v>
      </c>
      <c r="E226" s="398">
        <v>0</v>
      </c>
      <c r="F226" s="431">
        <v>0</v>
      </c>
      <c r="G226" s="432">
        <v>0</v>
      </c>
      <c r="H226" s="401">
        <v>0</v>
      </c>
      <c r="I226" s="433">
        <v>0</v>
      </c>
      <c r="J226" s="397">
        <v>0</v>
      </c>
      <c r="K226" s="398">
        <v>0</v>
      </c>
      <c r="L226" s="431">
        <v>0</v>
      </c>
      <c r="M226" s="432">
        <v>0</v>
      </c>
      <c r="N226" s="401">
        <v>0</v>
      </c>
      <c r="O226" s="433">
        <v>0</v>
      </c>
      <c r="P226" s="397">
        <v>0</v>
      </c>
      <c r="Q226" s="398">
        <v>0</v>
      </c>
      <c r="R226" s="431">
        <v>0</v>
      </c>
      <c r="S226" s="432">
        <v>0</v>
      </c>
      <c r="T226" s="401">
        <v>0</v>
      </c>
      <c r="U226" s="433">
        <v>0</v>
      </c>
      <c r="V226" s="397">
        <v>0</v>
      </c>
      <c r="W226" s="398">
        <v>0</v>
      </c>
      <c r="X226" s="431">
        <v>0</v>
      </c>
      <c r="Y226" s="432">
        <v>0</v>
      </c>
      <c r="Z226" s="401">
        <v>0</v>
      </c>
      <c r="AA226" s="433">
        <v>0</v>
      </c>
    </row>
    <row r="227" spans="2:27" s="429" customFormat="1" ht="15.75" customHeight="1">
      <c r="B227" s="813"/>
      <c r="C227" s="403" t="s">
        <v>477</v>
      </c>
      <c r="D227" s="397">
        <v>3495.0962460000001</v>
      </c>
      <c r="E227" s="398">
        <v>0</v>
      </c>
      <c r="F227" s="434">
        <v>2629.048972</v>
      </c>
      <c r="G227" s="397">
        <v>587.31984399999999</v>
      </c>
      <c r="H227" s="398">
        <v>0</v>
      </c>
      <c r="I227" s="435">
        <v>16.296545999999999</v>
      </c>
      <c r="J227" s="397">
        <v>3301.6319039999998</v>
      </c>
      <c r="K227" s="398">
        <v>0</v>
      </c>
      <c r="L227" s="434">
        <v>2475.468652</v>
      </c>
      <c r="M227" s="397">
        <v>526.16199099999994</v>
      </c>
      <c r="N227" s="398">
        <v>0</v>
      </c>
      <c r="O227" s="435">
        <v>11.417210000000001</v>
      </c>
      <c r="P227" s="397">
        <v>2196.4051920000002</v>
      </c>
      <c r="Q227" s="398">
        <v>0</v>
      </c>
      <c r="R227" s="434">
        <v>1362.1069480000001</v>
      </c>
      <c r="S227" s="397">
        <v>299.64234199999999</v>
      </c>
      <c r="T227" s="398">
        <v>0</v>
      </c>
      <c r="U227" s="435">
        <v>10.85877</v>
      </c>
      <c r="V227" s="397">
        <v>1617.948995</v>
      </c>
      <c r="W227" s="398">
        <v>0</v>
      </c>
      <c r="X227" s="434">
        <v>806.48267499999997</v>
      </c>
      <c r="Y227" s="397">
        <v>230.212874</v>
      </c>
      <c r="Z227" s="398">
        <v>0</v>
      </c>
      <c r="AA227" s="435">
        <v>9.7941450000000003</v>
      </c>
    </row>
    <row r="228" spans="2:27" s="429" customFormat="1" ht="15.75" customHeight="1">
      <c r="B228" s="813"/>
      <c r="C228" s="404" t="s">
        <v>503</v>
      </c>
      <c r="D228" s="397">
        <v>9474.4749319999992</v>
      </c>
      <c r="E228" s="398">
        <v>1.046281</v>
      </c>
      <c r="F228" s="434">
        <v>6364.8658590000014</v>
      </c>
      <c r="G228" s="397">
        <v>3438.1395349999998</v>
      </c>
      <c r="H228" s="398">
        <v>0.22248599999999999</v>
      </c>
      <c r="I228" s="435">
        <v>46.979469999999999</v>
      </c>
      <c r="J228" s="397">
        <v>8126.6147879999999</v>
      </c>
      <c r="K228" s="398">
        <v>1.072673</v>
      </c>
      <c r="L228" s="434">
        <v>5197.5272420000001</v>
      </c>
      <c r="M228" s="397">
        <v>3077.3545180000001</v>
      </c>
      <c r="N228" s="398">
        <v>0.22902900000000001</v>
      </c>
      <c r="O228" s="435">
        <v>44.945995000000003</v>
      </c>
      <c r="P228" s="397">
        <v>8113.8668440000001</v>
      </c>
      <c r="Q228" s="398">
        <v>2.0832440000000001</v>
      </c>
      <c r="R228" s="434">
        <v>5050.2408420000002</v>
      </c>
      <c r="S228" s="397">
        <v>3543.4815119999998</v>
      </c>
      <c r="T228" s="398">
        <v>0.187418</v>
      </c>
      <c r="U228" s="435">
        <v>22.697448000000001</v>
      </c>
      <c r="V228" s="397">
        <v>8432.1987430000008</v>
      </c>
      <c r="W228" s="398">
        <v>8.6624920000000003</v>
      </c>
      <c r="X228" s="434">
        <v>5273.3532340000002</v>
      </c>
      <c r="Y228" s="397">
        <v>3649.3038320000001</v>
      </c>
      <c r="Z228" s="398">
        <v>1.066163</v>
      </c>
      <c r="AA228" s="435">
        <v>38.372058000000003</v>
      </c>
    </row>
    <row r="229" spans="2:27" s="429" customFormat="1" ht="15.75" customHeight="1">
      <c r="B229" s="813"/>
      <c r="C229" s="405" t="s">
        <v>504</v>
      </c>
      <c r="D229" s="397">
        <v>926.49716899999999</v>
      </c>
      <c r="E229" s="398">
        <v>0</v>
      </c>
      <c r="F229" s="434">
        <v>689.04606799999999</v>
      </c>
      <c r="G229" s="397">
        <v>269.02976000000001</v>
      </c>
      <c r="H229" s="398">
        <v>0</v>
      </c>
      <c r="I229" s="435">
        <v>2.6277729999999999</v>
      </c>
      <c r="J229" s="397">
        <v>833.61214700000005</v>
      </c>
      <c r="K229" s="398">
        <v>0</v>
      </c>
      <c r="L229" s="434">
        <v>644.66667500000005</v>
      </c>
      <c r="M229" s="397">
        <v>251.20257699999999</v>
      </c>
      <c r="N229" s="398">
        <v>0</v>
      </c>
      <c r="O229" s="435">
        <v>2.3628309999999999</v>
      </c>
      <c r="P229" s="397">
        <v>777.78985</v>
      </c>
      <c r="Q229" s="398">
        <v>0</v>
      </c>
      <c r="R229" s="434">
        <v>664.74409900000001</v>
      </c>
      <c r="S229" s="397">
        <v>251.98292699999999</v>
      </c>
      <c r="T229" s="398">
        <v>0</v>
      </c>
      <c r="U229" s="435">
        <v>2.611656</v>
      </c>
      <c r="V229" s="397">
        <v>954.13160100000005</v>
      </c>
      <c r="W229" s="398">
        <v>0</v>
      </c>
      <c r="X229" s="434">
        <v>740.57671900000003</v>
      </c>
      <c r="Y229" s="397">
        <v>287.44454100000002</v>
      </c>
      <c r="Z229" s="398">
        <v>0</v>
      </c>
      <c r="AA229" s="435">
        <v>2.6999339999999998</v>
      </c>
    </row>
    <row r="230" spans="2:27" s="429" customFormat="1" ht="15.75" customHeight="1">
      <c r="B230" s="813"/>
      <c r="C230" s="405" t="s">
        <v>505</v>
      </c>
      <c r="D230" s="397">
        <v>23.140072</v>
      </c>
      <c r="E230" s="398">
        <v>0.27180100000000001</v>
      </c>
      <c r="F230" s="434">
        <v>14.02468</v>
      </c>
      <c r="G230" s="397">
        <v>10.265912999999999</v>
      </c>
      <c r="H230" s="398">
        <v>3.9022000000000001E-2</v>
      </c>
      <c r="I230" s="435">
        <v>2.7264E-2</v>
      </c>
      <c r="J230" s="397">
        <v>23.87321</v>
      </c>
      <c r="K230" s="398">
        <v>0.270596</v>
      </c>
      <c r="L230" s="434">
        <v>13.631195</v>
      </c>
      <c r="M230" s="397">
        <v>9.7345740000000003</v>
      </c>
      <c r="N230" s="398">
        <v>3.8849000000000002E-2</v>
      </c>
      <c r="O230" s="435">
        <v>2.981E-2</v>
      </c>
      <c r="P230" s="397">
        <v>15.021978000000001</v>
      </c>
      <c r="Q230" s="398">
        <v>0.27297500000000002</v>
      </c>
      <c r="R230" s="434">
        <v>5.9554130000000001</v>
      </c>
      <c r="S230" s="397">
        <v>4.2386759999999999</v>
      </c>
      <c r="T230" s="398">
        <v>2.7639E-2</v>
      </c>
      <c r="U230" s="435">
        <v>1.9362999999999998E-2</v>
      </c>
      <c r="V230" s="397">
        <v>8.8783069999999995</v>
      </c>
      <c r="W230" s="398">
        <v>0.27962900000000002</v>
      </c>
      <c r="X230" s="434">
        <v>5.3948720000000003</v>
      </c>
      <c r="Y230" s="397">
        <v>3.730537</v>
      </c>
      <c r="Z230" s="398">
        <v>2.8312E-2</v>
      </c>
      <c r="AA230" s="435">
        <v>2.8885999999999998E-2</v>
      </c>
    </row>
    <row r="231" spans="2:27" s="429" customFormat="1" ht="15.75" customHeight="1">
      <c r="B231" s="813"/>
      <c r="C231" s="404" t="s">
        <v>480</v>
      </c>
      <c r="D231" s="397">
        <v>150.528198</v>
      </c>
      <c r="E231" s="398">
        <v>1.276251</v>
      </c>
      <c r="F231" s="434">
        <v>148.46469200000001</v>
      </c>
      <c r="G231" s="397">
        <v>53.875622</v>
      </c>
      <c r="H231" s="398">
        <v>0.36534100000000003</v>
      </c>
      <c r="I231" s="435">
        <v>1.0084500000000001</v>
      </c>
      <c r="J231" s="397">
        <v>147.286585</v>
      </c>
      <c r="K231" s="398">
        <v>1.3893869999999999</v>
      </c>
      <c r="L231" s="434">
        <v>145.19095200000001</v>
      </c>
      <c r="M231" s="397">
        <v>51.185129000000003</v>
      </c>
      <c r="N231" s="398">
        <v>0.42227199999999998</v>
      </c>
      <c r="O231" s="435">
        <v>1.4323090000000001</v>
      </c>
      <c r="P231" s="397">
        <v>147.020759</v>
      </c>
      <c r="Q231" s="398">
        <v>1.2153579999999999</v>
      </c>
      <c r="R231" s="434">
        <v>142.814391</v>
      </c>
      <c r="S231" s="397">
        <v>50.838880000000003</v>
      </c>
      <c r="T231" s="398">
        <v>0.23196700000000001</v>
      </c>
      <c r="U231" s="435">
        <v>1.421408</v>
      </c>
      <c r="V231" s="397">
        <v>147.86964800000001</v>
      </c>
      <c r="W231" s="398">
        <v>1.2073199999999999</v>
      </c>
      <c r="X231" s="434">
        <v>144.90311299999999</v>
      </c>
      <c r="Y231" s="397">
        <v>48.911236000000002</v>
      </c>
      <c r="Z231" s="398">
        <v>0.24922900000000001</v>
      </c>
      <c r="AA231" s="435">
        <v>1.3139080000000001</v>
      </c>
    </row>
    <row r="232" spans="2:27" s="429" customFormat="1" ht="15.75" customHeight="1">
      <c r="B232" s="813"/>
      <c r="C232" s="409" t="s">
        <v>506</v>
      </c>
      <c r="D232" s="397">
        <v>142.46955299999999</v>
      </c>
      <c r="E232" s="398">
        <v>1.208788</v>
      </c>
      <c r="F232" s="434">
        <v>141.66020599999999</v>
      </c>
      <c r="G232" s="397">
        <v>51.435654</v>
      </c>
      <c r="H232" s="398">
        <v>0.345752</v>
      </c>
      <c r="I232" s="435">
        <v>0.94080399999999997</v>
      </c>
      <c r="J232" s="397">
        <v>141.04894899999999</v>
      </c>
      <c r="K232" s="398">
        <v>1.3235349999999999</v>
      </c>
      <c r="L232" s="434">
        <v>140.19559699999999</v>
      </c>
      <c r="M232" s="397">
        <v>49.580010000000001</v>
      </c>
      <c r="N232" s="398">
        <v>0.40420299999999998</v>
      </c>
      <c r="O232" s="435">
        <v>1.307517</v>
      </c>
      <c r="P232" s="397">
        <v>139.744753</v>
      </c>
      <c r="Q232" s="398">
        <v>0.91765399999999997</v>
      </c>
      <c r="R232" s="434">
        <v>137.977656</v>
      </c>
      <c r="S232" s="397">
        <v>49.269734</v>
      </c>
      <c r="T232" s="398">
        <v>0.15564900000000001</v>
      </c>
      <c r="U232" s="435">
        <v>1.263193</v>
      </c>
      <c r="V232" s="397">
        <v>142.05618100000001</v>
      </c>
      <c r="W232" s="398">
        <v>0.86595999999999995</v>
      </c>
      <c r="X232" s="434">
        <v>139.798631</v>
      </c>
      <c r="Y232" s="397">
        <v>47.353386999999998</v>
      </c>
      <c r="Z232" s="398">
        <v>0.13336000000000001</v>
      </c>
      <c r="AA232" s="435">
        <v>1.079313</v>
      </c>
    </row>
    <row r="233" spans="2:27" s="429" customFormat="1" ht="15.75" customHeight="1">
      <c r="B233" s="813"/>
      <c r="C233" s="410" t="s">
        <v>507</v>
      </c>
      <c r="D233" s="397">
        <v>0</v>
      </c>
      <c r="E233" s="398">
        <v>0</v>
      </c>
      <c r="F233" s="434">
        <v>0</v>
      </c>
      <c r="G233" s="397">
        <v>0</v>
      </c>
      <c r="H233" s="398">
        <v>0</v>
      </c>
      <c r="I233" s="435">
        <v>0</v>
      </c>
      <c r="J233" s="397">
        <v>0</v>
      </c>
      <c r="K233" s="398">
        <v>0</v>
      </c>
      <c r="L233" s="434">
        <v>0</v>
      </c>
      <c r="M233" s="397">
        <v>0</v>
      </c>
      <c r="N233" s="398">
        <v>0</v>
      </c>
      <c r="O233" s="435">
        <v>0</v>
      </c>
      <c r="P233" s="397">
        <v>0</v>
      </c>
      <c r="Q233" s="398">
        <v>0</v>
      </c>
      <c r="R233" s="434">
        <v>0</v>
      </c>
      <c r="S233" s="397">
        <v>0</v>
      </c>
      <c r="T233" s="398">
        <v>0</v>
      </c>
      <c r="U233" s="435">
        <v>0</v>
      </c>
      <c r="V233" s="397">
        <v>0</v>
      </c>
      <c r="W233" s="398">
        <v>0</v>
      </c>
      <c r="X233" s="434">
        <v>0</v>
      </c>
      <c r="Y233" s="397">
        <v>0</v>
      </c>
      <c r="Z233" s="398">
        <v>0</v>
      </c>
      <c r="AA233" s="435">
        <v>0</v>
      </c>
    </row>
    <row r="234" spans="2:27" s="429" customFormat="1" ht="15.75" customHeight="1">
      <c r="B234" s="813"/>
      <c r="C234" s="410" t="s">
        <v>508</v>
      </c>
      <c r="D234" s="397">
        <v>142.46955299999999</v>
      </c>
      <c r="E234" s="398">
        <v>1.208788</v>
      </c>
      <c r="F234" s="434">
        <v>141.66020599999999</v>
      </c>
      <c r="G234" s="397">
        <v>51.435654</v>
      </c>
      <c r="H234" s="398">
        <v>0.345752</v>
      </c>
      <c r="I234" s="435">
        <v>0.94080399999999997</v>
      </c>
      <c r="J234" s="397">
        <v>141.04894899999999</v>
      </c>
      <c r="K234" s="398">
        <v>1.3235349999999999</v>
      </c>
      <c r="L234" s="434">
        <v>140.19559699999999</v>
      </c>
      <c r="M234" s="397">
        <v>49.580010000000001</v>
      </c>
      <c r="N234" s="398">
        <v>0.40420299999999998</v>
      </c>
      <c r="O234" s="435">
        <v>1.307517</v>
      </c>
      <c r="P234" s="397">
        <v>139.744753</v>
      </c>
      <c r="Q234" s="398">
        <v>0.91765399999999997</v>
      </c>
      <c r="R234" s="434">
        <v>137.977656</v>
      </c>
      <c r="S234" s="397">
        <v>49.269734</v>
      </c>
      <c r="T234" s="398">
        <v>0.15564900000000001</v>
      </c>
      <c r="U234" s="435">
        <v>1.263193</v>
      </c>
      <c r="V234" s="397">
        <v>142.05618100000001</v>
      </c>
      <c r="W234" s="398">
        <v>0.86595999999999995</v>
      </c>
      <c r="X234" s="434">
        <v>139.798631</v>
      </c>
      <c r="Y234" s="397">
        <v>47.353386999999998</v>
      </c>
      <c r="Z234" s="398">
        <v>0.13336000000000001</v>
      </c>
      <c r="AA234" s="435">
        <v>1.079313</v>
      </c>
    </row>
    <row r="235" spans="2:27" s="429" customFormat="1" ht="15.75" customHeight="1">
      <c r="B235" s="813"/>
      <c r="C235" s="409" t="s">
        <v>509</v>
      </c>
      <c r="D235" s="397">
        <v>0</v>
      </c>
      <c r="E235" s="398">
        <v>0</v>
      </c>
      <c r="F235" s="434">
        <v>0</v>
      </c>
      <c r="G235" s="397">
        <v>0</v>
      </c>
      <c r="H235" s="398">
        <v>0</v>
      </c>
      <c r="I235" s="435">
        <v>0</v>
      </c>
      <c r="J235" s="397">
        <v>2.5000000000000001E-3</v>
      </c>
      <c r="K235" s="398">
        <v>0</v>
      </c>
      <c r="L235" s="434">
        <v>2.5000000000000001E-3</v>
      </c>
      <c r="M235" s="397">
        <v>1.7200000000000001E-4</v>
      </c>
      <c r="N235" s="398">
        <v>0</v>
      </c>
      <c r="O235" s="435">
        <v>1.9999999999999999E-6</v>
      </c>
      <c r="P235" s="397">
        <v>2.5000000000000001E-3</v>
      </c>
      <c r="Q235" s="398">
        <v>0</v>
      </c>
      <c r="R235" s="434">
        <v>1.92E-4</v>
      </c>
      <c r="S235" s="397">
        <v>1.2999999999999999E-5</v>
      </c>
      <c r="T235" s="398">
        <v>0</v>
      </c>
      <c r="U235" s="435">
        <v>0</v>
      </c>
      <c r="V235" s="397">
        <v>5.0000000000000001E-3</v>
      </c>
      <c r="W235" s="398">
        <v>0</v>
      </c>
      <c r="X235" s="434">
        <v>2.1819999999999999E-3</v>
      </c>
      <c r="Y235" s="397">
        <v>1.46E-4</v>
      </c>
      <c r="Z235" s="398">
        <v>0</v>
      </c>
      <c r="AA235" s="435">
        <v>1.9999999999999999E-6</v>
      </c>
    </row>
    <row r="236" spans="2:27" s="429" customFormat="1" ht="15.75" customHeight="1">
      <c r="B236" s="813"/>
      <c r="C236" s="409" t="s">
        <v>510</v>
      </c>
      <c r="D236" s="397">
        <v>8.0586450000000003</v>
      </c>
      <c r="E236" s="398">
        <v>6.7462999999999995E-2</v>
      </c>
      <c r="F236" s="434">
        <v>6.8044859999999998</v>
      </c>
      <c r="G236" s="397">
        <v>2.4399679999999999</v>
      </c>
      <c r="H236" s="398">
        <v>1.9588999999999999E-2</v>
      </c>
      <c r="I236" s="435">
        <v>6.7645999999999998E-2</v>
      </c>
      <c r="J236" s="397">
        <v>6.2351359999999998</v>
      </c>
      <c r="K236" s="398">
        <v>6.5851999999999994E-2</v>
      </c>
      <c r="L236" s="434">
        <v>4.9928549999999996</v>
      </c>
      <c r="M236" s="397">
        <v>1.6049469999999999</v>
      </c>
      <c r="N236" s="398">
        <v>1.8069000000000002E-2</v>
      </c>
      <c r="O236" s="435">
        <v>0.12479</v>
      </c>
      <c r="P236" s="397">
        <v>7.2735060000000002</v>
      </c>
      <c r="Q236" s="398">
        <v>0.29770400000000002</v>
      </c>
      <c r="R236" s="434">
        <v>4.8365429999999998</v>
      </c>
      <c r="S236" s="397">
        <v>1.5691329999999999</v>
      </c>
      <c r="T236" s="398">
        <v>7.6317999999999997E-2</v>
      </c>
      <c r="U236" s="435">
        <v>0.15821499999999999</v>
      </c>
      <c r="V236" s="397">
        <v>5.8084670000000003</v>
      </c>
      <c r="W236" s="398">
        <v>0.34136</v>
      </c>
      <c r="X236" s="434">
        <v>5.1022999999999996</v>
      </c>
      <c r="Y236" s="397">
        <v>1.5577030000000001</v>
      </c>
      <c r="Z236" s="398">
        <v>0.115869</v>
      </c>
      <c r="AA236" s="435">
        <v>0.234593</v>
      </c>
    </row>
    <row r="237" spans="2:27" s="429" customFormat="1" ht="15.75" customHeight="1">
      <c r="B237" s="813"/>
      <c r="C237" s="410" t="s">
        <v>511</v>
      </c>
      <c r="D237" s="397">
        <v>7.2000000000000005E-4</v>
      </c>
      <c r="E237" s="398">
        <v>5.9199999999999997E-4</v>
      </c>
      <c r="F237" s="434">
        <v>7.2000000000000005E-4</v>
      </c>
      <c r="G237" s="397">
        <v>4.1300000000000001E-4</v>
      </c>
      <c r="H237" s="398">
        <v>0</v>
      </c>
      <c r="I237" s="435">
        <v>6.0700000000000001E-4</v>
      </c>
      <c r="J237" s="397">
        <v>7.3499999999999998E-4</v>
      </c>
      <c r="K237" s="398">
        <v>6.0999999999999997E-4</v>
      </c>
      <c r="L237" s="434">
        <v>7.3499999999999998E-4</v>
      </c>
      <c r="M237" s="397">
        <v>3.7599999999999998E-4</v>
      </c>
      <c r="N237" s="398">
        <v>0</v>
      </c>
      <c r="O237" s="435">
        <v>6.3199999999999997E-4</v>
      </c>
      <c r="P237" s="397">
        <v>6.5200000000000002E-4</v>
      </c>
      <c r="Q237" s="398">
        <v>4.6799999999999999E-4</v>
      </c>
      <c r="R237" s="434">
        <v>6.5200000000000002E-4</v>
      </c>
      <c r="S237" s="397">
        <v>5.7799999999999995E-4</v>
      </c>
      <c r="T237" s="398">
        <v>0</v>
      </c>
      <c r="U237" s="435">
        <v>5.1599999999999997E-4</v>
      </c>
      <c r="V237" s="397">
        <v>7.2199999999999999E-4</v>
      </c>
      <c r="W237" s="398">
        <v>4.8200000000000001E-4</v>
      </c>
      <c r="X237" s="434">
        <v>7.2199999999999999E-4</v>
      </c>
      <c r="Y237" s="397">
        <v>7.5799999999999999E-4</v>
      </c>
      <c r="Z237" s="398">
        <v>0</v>
      </c>
      <c r="AA237" s="435">
        <v>5.5099999999999995E-4</v>
      </c>
    </row>
    <row r="238" spans="2:27" s="429" customFormat="1" ht="15.75" customHeight="1">
      <c r="B238" s="813"/>
      <c r="C238" s="411" t="s">
        <v>512</v>
      </c>
      <c r="D238" s="397">
        <v>8.0579249999999991</v>
      </c>
      <c r="E238" s="398">
        <v>6.6871E-2</v>
      </c>
      <c r="F238" s="434">
        <v>6.8037660000000004</v>
      </c>
      <c r="G238" s="397">
        <v>2.4395549999999999</v>
      </c>
      <c r="H238" s="398">
        <v>1.9588999999999999E-2</v>
      </c>
      <c r="I238" s="435">
        <v>6.7039000000000001E-2</v>
      </c>
      <c r="J238" s="397">
        <v>6.2344010000000001</v>
      </c>
      <c r="K238" s="398">
        <v>6.5241999999999994E-2</v>
      </c>
      <c r="L238" s="434">
        <v>4.9921199999999999</v>
      </c>
      <c r="M238" s="397">
        <v>1.604571</v>
      </c>
      <c r="N238" s="398">
        <v>1.8069000000000002E-2</v>
      </c>
      <c r="O238" s="435">
        <v>0.124158</v>
      </c>
      <c r="P238" s="397">
        <v>7.2728539999999997</v>
      </c>
      <c r="Q238" s="398">
        <v>0.297236</v>
      </c>
      <c r="R238" s="434">
        <v>4.8358910000000002</v>
      </c>
      <c r="S238" s="397">
        <v>1.5685549999999999</v>
      </c>
      <c r="T238" s="398">
        <v>7.6317999999999997E-2</v>
      </c>
      <c r="U238" s="435">
        <v>0.15769900000000001</v>
      </c>
      <c r="V238" s="397">
        <v>5.8077449999999997</v>
      </c>
      <c r="W238" s="398">
        <v>0.34087800000000001</v>
      </c>
      <c r="X238" s="434">
        <v>5.1015779999999999</v>
      </c>
      <c r="Y238" s="397">
        <v>1.556945</v>
      </c>
      <c r="Z238" s="398">
        <v>0.115869</v>
      </c>
      <c r="AA238" s="435">
        <v>0.234042</v>
      </c>
    </row>
    <row r="239" spans="2:27" s="429" customFormat="1" ht="15.75" customHeight="1">
      <c r="B239" s="813"/>
      <c r="C239" s="404" t="s">
        <v>487</v>
      </c>
      <c r="D239" s="397">
        <v>99.302128999999994</v>
      </c>
      <c r="E239" s="398">
        <v>0</v>
      </c>
      <c r="F239" s="434">
        <v>99.302128999999994</v>
      </c>
      <c r="G239" s="397">
        <v>226.80359999999999</v>
      </c>
      <c r="H239" s="398">
        <v>0</v>
      </c>
      <c r="I239" s="435">
        <v>0.121924</v>
      </c>
      <c r="J239" s="397">
        <v>92.475948000000002</v>
      </c>
      <c r="K239" s="398">
        <v>0</v>
      </c>
      <c r="L239" s="434">
        <v>92.475948000000002</v>
      </c>
      <c r="M239" s="397">
        <v>212.15214900000001</v>
      </c>
      <c r="N239" s="398">
        <v>0</v>
      </c>
      <c r="O239" s="435">
        <v>0</v>
      </c>
      <c r="P239" s="397">
        <v>95.189031999999997</v>
      </c>
      <c r="Q239" s="398">
        <v>0</v>
      </c>
      <c r="R239" s="434">
        <v>95.189031999999997</v>
      </c>
      <c r="S239" s="397">
        <v>215.858215</v>
      </c>
      <c r="T239" s="398">
        <v>0</v>
      </c>
      <c r="U239" s="435">
        <v>0</v>
      </c>
      <c r="V239" s="397">
        <v>106.83605799999999</v>
      </c>
      <c r="W239" s="398">
        <v>0</v>
      </c>
      <c r="X239" s="434">
        <v>106.83605799999999</v>
      </c>
      <c r="Y239" s="397">
        <v>235.93678700000001</v>
      </c>
      <c r="Z239" s="398">
        <v>0</v>
      </c>
      <c r="AA239" s="435">
        <v>1.077429</v>
      </c>
    </row>
    <row r="240" spans="2:27" ht="15.75" hidden="1" customHeight="1">
      <c r="B240" s="813"/>
      <c r="C240" s="413"/>
      <c r="D240" s="406"/>
      <c r="E240" s="414"/>
      <c r="F240" s="436"/>
      <c r="G240" s="406"/>
      <c r="H240" s="414"/>
      <c r="I240" s="437"/>
      <c r="J240" s="406"/>
      <c r="K240" s="414"/>
      <c r="L240" s="436"/>
      <c r="M240" s="406"/>
      <c r="N240" s="414"/>
      <c r="O240" s="437"/>
      <c r="P240" s="406"/>
      <c r="Q240" s="414"/>
      <c r="R240" s="436"/>
      <c r="S240" s="406"/>
      <c r="T240" s="414"/>
      <c r="U240" s="437"/>
      <c r="V240" s="406"/>
      <c r="W240" s="414"/>
      <c r="X240" s="436"/>
      <c r="Y240" s="406"/>
      <c r="Z240" s="414"/>
      <c r="AA240" s="437"/>
    </row>
    <row r="241" spans="2:27" s="429" customFormat="1" ht="15.75" customHeight="1">
      <c r="B241" s="813"/>
      <c r="C241" s="416" t="s">
        <v>513</v>
      </c>
      <c r="D241" s="438"/>
      <c r="E241" s="439"/>
      <c r="F241" s="440"/>
      <c r="G241" s="438"/>
      <c r="H241" s="439"/>
      <c r="I241" s="441"/>
      <c r="J241" s="438"/>
      <c r="K241" s="439"/>
      <c r="L241" s="440"/>
      <c r="M241" s="438"/>
      <c r="N241" s="439"/>
      <c r="O241" s="441"/>
      <c r="P241" s="438"/>
      <c r="Q241" s="439"/>
      <c r="R241" s="440"/>
      <c r="S241" s="438"/>
      <c r="T241" s="439"/>
      <c r="U241" s="441"/>
      <c r="V241" s="438"/>
      <c r="W241" s="439"/>
      <c r="X241" s="440"/>
      <c r="Y241" s="438"/>
      <c r="Z241" s="439"/>
      <c r="AA241" s="441"/>
    </row>
    <row r="242" spans="2:27" s="429" customFormat="1" ht="19.5" customHeight="1" thickBot="1">
      <c r="B242" s="814"/>
      <c r="C242" s="422" t="s">
        <v>518</v>
      </c>
      <c r="D242" s="442"/>
      <c r="E242" s="443"/>
      <c r="F242" s="444"/>
      <c r="G242" s="442"/>
      <c r="H242" s="443"/>
      <c r="I242" s="445"/>
      <c r="J242" s="442"/>
      <c r="K242" s="443"/>
      <c r="L242" s="444"/>
      <c r="M242" s="442"/>
      <c r="N242" s="443"/>
      <c r="O242" s="445"/>
      <c r="P242" s="442"/>
      <c r="Q242" s="443"/>
      <c r="R242" s="444"/>
      <c r="S242" s="442"/>
      <c r="T242" s="443"/>
      <c r="U242" s="445"/>
      <c r="V242" s="442"/>
      <c r="W242" s="443"/>
      <c r="X242" s="444"/>
      <c r="Y242" s="442"/>
      <c r="Z242" s="443"/>
      <c r="AA242" s="445"/>
    </row>
    <row r="243" spans="2:27" s="429" customFormat="1" ht="17.25" customHeight="1">
      <c r="B243" s="370"/>
      <c r="C243" s="341"/>
      <c r="D243" s="370" t="s">
        <v>490</v>
      </c>
      <c r="E243" s="341"/>
      <c r="F243" s="341"/>
      <c r="G243" s="341"/>
      <c r="H243" s="341"/>
      <c r="I243" s="341"/>
      <c r="J243" s="341"/>
      <c r="K243" s="341"/>
      <c r="L243" s="341"/>
      <c r="M243" s="341"/>
      <c r="N243" s="341"/>
      <c r="O243" s="341"/>
      <c r="P243" s="341"/>
      <c r="Q243" s="341"/>
      <c r="R243" s="341"/>
      <c r="S243" s="341"/>
      <c r="T243" s="341"/>
      <c r="U243" s="341"/>
    </row>
    <row r="244" spans="2:27" s="429" customFormat="1" ht="22.2">
      <c r="B244" s="446"/>
      <c r="D244" s="447"/>
      <c r="E244" s="447"/>
      <c r="F244" s="447"/>
      <c r="G244" s="447"/>
      <c r="H244" s="447"/>
      <c r="I244" s="447"/>
      <c r="J244" s="447"/>
      <c r="K244" s="447"/>
      <c r="L244" s="447"/>
      <c r="M244" s="447"/>
      <c r="N244" s="447"/>
      <c r="O244" s="447"/>
      <c r="P244" s="341"/>
      <c r="Q244" s="341"/>
      <c r="R244" s="341"/>
      <c r="S244" s="341"/>
      <c r="T244" s="341"/>
      <c r="U244" s="341"/>
    </row>
    <row r="245" spans="2:27" s="429" customFormat="1" ht="22.8" thickBot="1">
      <c r="B245" s="446"/>
      <c r="D245" s="447"/>
      <c r="E245" s="447"/>
      <c r="F245" s="447"/>
      <c r="G245" s="447"/>
      <c r="H245" s="447"/>
      <c r="I245" s="447"/>
      <c r="J245" s="447"/>
      <c r="K245" s="447"/>
      <c r="L245" s="447"/>
      <c r="M245" s="447"/>
      <c r="N245" s="447"/>
      <c r="O245" s="447"/>
      <c r="P245" s="341"/>
      <c r="Q245" s="341"/>
      <c r="R245" s="341"/>
      <c r="S245" s="341"/>
      <c r="T245" s="341"/>
      <c r="U245" s="341"/>
    </row>
    <row r="246" spans="2:27" s="429" customFormat="1" ht="32.25" customHeight="1" thickBot="1">
      <c r="B246" s="338"/>
      <c r="C246" s="343"/>
      <c r="D246" s="816" t="s">
        <v>500</v>
      </c>
      <c r="E246" s="817"/>
      <c r="F246" s="817"/>
      <c r="G246" s="817"/>
      <c r="H246" s="817"/>
      <c r="I246" s="817"/>
      <c r="J246" s="817"/>
      <c r="K246" s="817"/>
      <c r="L246" s="817"/>
      <c r="M246" s="817"/>
      <c r="N246" s="817"/>
      <c r="O246" s="817"/>
      <c r="P246" s="817" t="str">
        <f>D246</f>
        <v>IRB Approach</v>
      </c>
      <c r="Q246" s="817"/>
      <c r="R246" s="817"/>
      <c r="S246" s="817"/>
      <c r="T246" s="817"/>
      <c r="U246" s="817"/>
      <c r="V246" s="817"/>
      <c r="W246" s="817"/>
      <c r="X246" s="817"/>
      <c r="Y246" s="817"/>
      <c r="Z246" s="817"/>
      <c r="AA246" s="818"/>
    </row>
    <row r="247" spans="2:27" s="429" customFormat="1" ht="32.25" customHeight="1" thickBot="1">
      <c r="B247" s="338"/>
      <c r="C247" s="343"/>
      <c r="D247" s="816" t="s">
        <v>12</v>
      </c>
      <c r="E247" s="817"/>
      <c r="F247" s="817"/>
      <c r="G247" s="817"/>
      <c r="H247" s="817"/>
      <c r="I247" s="818"/>
      <c r="J247" s="816" t="s">
        <v>13</v>
      </c>
      <c r="K247" s="817"/>
      <c r="L247" s="817"/>
      <c r="M247" s="817"/>
      <c r="N247" s="817"/>
      <c r="O247" s="818"/>
      <c r="P247" s="816" t="s">
        <v>14</v>
      </c>
      <c r="Q247" s="817"/>
      <c r="R247" s="817"/>
      <c r="S247" s="817"/>
      <c r="T247" s="817"/>
      <c r="U247" s="818"/>
      <c r="V247" s="816" t="s">
        <v>15</v>
      </c>
      <c r="W247" s="817"/>
      <c r="X247" s="817"/>
      <c r="Y247" s="817"/>
      <c r="Z247" s="817"/>
      <c r="AA247" s="818"/>
    </row>
    <row r="248" spans="2:27" s="429" customFormat="1" ht="51" customHeight="1">
      <c r="B248" s="348"/>
      <c r="C248" s="343"/>
      <c r="D248" s="804" t="s">
        <v>466</v>
      </c>
      <c r="E248" s="827"/>
      <c r="F248" s="828" t="s">
        <v>467</v>
      </c>
      <c r="G248" s="830" t="s">
        <v>468</v>
      </c>
      <c r="H248" s="831"/>
      <c r="I248" s="832" t="s">
        <v>470</v>
      </c>
      <c r="J248" s="804" t="s">
        <v>466</v>
      </c>
      <c r="K248" s="827"/>
      <c r="L248" s="828" t="s">
        <v>467</v>
      </c>
      <c r="M248" s="830" t="s">
        <v>468</v>
      </c>
      <c r="N248" s="831"/>
      <c r="O248" s="832" t="s">
        <v>470</v>
      </c>
      <c r="P248" s="804" t="s">
        <v>466</v>
      </c>
      <c r="Q248" s="827"/>
      <c r="R248" s="828" t="s">
        <v>467</v>
      </c>
      <c r="S248" s="830" t="s">
        <v>468</v>
      </c>
      <c r="T248" s="831"/>
      <c r="U248" s="832" t="s">
        <v>470</v>
      </c>
      <c r="V248" s="804" t="s">
        <v>466</v>
      </c>
      <c r="W248" s="827"/>
      <c r="X248" s="828" t="s">
        <v>467</v>
      </c>
      <c r="Y248" s="830" t="s">
        <v>468</v>
      </c>
      <c r="Z248" s="831"/>
      <c r="AA248" s="832" t="s">
        <v>470</v>
      </c>
    </row>
    <row r="249" spans="2:27" s="429" customFormat="1" ht="33" customHeight="1" thickBot="1">
      <c r="B249" s="430">
        <v>10</v>
      </c>
      <c r="C249" s="349" t="s">
        <v>11</v>
      </c>
      <c r="D249" s="394"/>
      <c r="E249" s="395" t="s">
        <v>501</v>
      </c>
      <c r="F249" s="829"/>
      <c r="G249" s="394"/>
      <c r="H249" s="395" t="s">
        <v>501</v>
      </c>
      <c r="I249" s="833"/>
      <c r="J249" s="394"/>
      <c r="K249" s="395" t="s">
        <v>501</v>
      </c>
      <c r="L249" s="829"/>
      <c r="M249" s="394"/>
      <c r="N249" s="395" t="s">
        <v>501</v>
      </c>
      <c r="O249" s="833"/>
      <c r="P249" s="394"/>
      <c r="Q249" s="395" t="s">
        <v>501</v>
      </c>
      <c r="R249" s="829"/>
      <c r="S249" s="394"/>
      <c r="T249" s="395" t="s">
        <v>501</v>
      </c>
      <c r="U249" s="833"/>
      <c r="V249" s="394"/>
      <c r="W249" s="395" t="s">
        <v>501</v>
      </c>
      <c r="X249" s="829"/>
      <c r="Y249" s="394"/>
      <c r="Z249" s="395" t="s">
        <v>501</v>
      </c>
      <c r="AA249" s="833"/>
    </row>
    <row r="250" spans="2:27" s="429" customFormat="1" ht="15.75" customHeight="1">
      <c r="B250" s="812" t="s">
        <v>711</v>
      </c>
      <c r="C250" s="396" t="s">
        <v>502</v>
      </c>
      <c r="D250" s="397">
        <v>0</v>
      </c>
      <c r="E250" s="398">
        <v>0</v>
      </c>
      <c r="F250" s="431">
        <v>0</v>
      </c>
      <c r="G250" s="432">
        <v>0</v>
      </c>
      <c r="H250" s="401">
        <v>0</v>
      </c>
      <c r="I250" s="433">
        <v>0</v>
      </c>
      <c r="J250" s="397">
        <v>0</v>
      </c>
      <c r="K250" s="398">
        <v>0</v>
      </c>
      <c r="L250" s="431">
        <v>0</v>
      </c>
      <c r="M250" s="432">
        <v>0</v>
      </c>
      <c r="N250" s="401">
        <v>0</v>
      </c>
      <c r="O250" s="433">
        <v>0</v>
      </c>
      <c r="P250" s="397">
        <v>0</v>
      </c>
      <c r="Q250" s="398">
        <v>0</v>
      </c>
      <c r="R250" s="431">
        <v>0</v>
      </c>
      <c r="S250" s="432">
        <v>0</v>
      </c>
      <c r="T250" s="401">
        <v>0</v>
      </c>
      <c r="U250" s="433">
        <v>0</v>
      </c>
      <c r="V250" s="397">
        <v>0</v>
      </c>
      <c r="W250" s="398">
        <v>0</v>
      </c>
      <c r="X250" s="431">
        <v>0</v>
      </c>
      <c r="Y250" s="432">
        <v>0</v>
      </c>
      <c r="Z250" s="401">
        <v>0</v>
      </c>
      <c r="AA250" s="433">
        <v>0</v>
      </c>
    </row>
    <row r="251" spans="2:27" s="429" customFormat="1" ht="15.75" customHeight="1">
      <c r="B251" s="813"/>
      <c r="C251" s="403" t="s">
        <v>477</v>
      </c>
      <c r="D251" s="397">
        <v>930.24604499999998</v>
      </c>
      <c r="E251" s="398">
        <v>0</v>
      </c>
      <c r="F251" s="434">
        <v>270.45119799999998</v>
      </c>
      <c r="G251" s="397">
        <v>108.64126</v>
      </c>
      <c r="H251" s="398">
        <v>0</v>
      </c>
      <c r="I251" s="435">
        <v>0.17361799999999999</v>
      </c>
      <c r="J251" s="397">
        <v>932.58485599999995</v>
      </c>
      <c r="K251" s="398">
        <v>0</v>
      </c>
      <c r="L251" s="434">
        <v>222.391322</v>
      </c>
      <c r="M251" s="397">
        <v>86.061366000000007</v>
      </c>
      <c r="N251" s="398">
        <v>0</v>
      </c>
      <c r="O251" s="435">
        <v>4.9750000000000003E-2</v>
      </c>
      <c r="P251" s="397">
        <v>978.482035</v>
      </c>
      <c r="Q251" s="398">
        <v>0</v>
      </c>
      <c r="R251" s="434">
        <v>261.25363199999998</v>
      </c>
      <c r="S251" s="397">
        <v>87.935901000000001</v>
      </c>
      <c r="T251" s="398">
        <v>0</v>
      </c>
      <c r="U251" s="435">
        <v>4.7049000000000001E-2</v>
      </c>
      <c r="V251" s="397">
        <v>1136.966981</v>
      </c>
      <c r="W251" s="398">
        <v>3.4557999999999998E-2</v>
      </c>
      <c r="X251" s="434">
        <v>408.24955799999998</v>
      </c>
      <c r="Y251" s="397">
        <v>146.236683</v>
      </c>
      <c r="Z251" s="398">
        <v>3.3952999999999997E-2</v>
      </c>
      <c r="AA251" s="435">
        <v>5.7765999999999998E-2</v>
      </c>
    </row>
    <row r="252" spans="2:27" s="429" customFormat="1" ht="15.75" customHeight="1">
      <c r="B252" s="813"/>
      <c r="C252" s="404" t="s">
        <v>503</v>
      </c>
      <c r="D252" s="397">
        <v>7872.0439159999996</v>
      </c>
      <c r="E252" s="398">
        <v>0.598186</v>
      </c>
      <c r="F252" s="434">
        <v>3053.2081410000001</v>
      </c>
      <c r="G252" s="397">
        <v>1493.4073960000001</v>
      </c>
      <c r="H252" s="398">
        <v>0.14356099999999999</v>
      </c>
      <c r="I252" s="435">
        <v>13.772175000000001</v>
      </c>
      <c r="J252" s="397">
        <v>7557.0496329999987</v>
      </c>
      <c r="K252" s="398">
        <v>53.492612999999999</v>
      </c>
      <c r="L252" s="434">
        <v>2633.34897</v>
      </c>
      <c r="M252" s="397">
        <v>1456.4125489999999</v>
      </c>
      <c r="N252" s="398">
        <v>26.19134</v>
      </c>
      <c r="O252" s="435">
        <v>31.837313999999999</v>
      </c>
      <c r="P252" s="397">
        <v>7455.4562830000013</v>
      </c>
      <c r="Q252" s="398">
        <v>53.326475000000002</v>
      </c>
      <c r="R252" s="434">
        <v>2644.8131979999998</v>
      </c>
      <c r="S252" s="397">
        <v>1830.47839</v>
      </c>
      <c r="T252" s="398">
        <v>15.339992000000001</v>
      </c>
      <c r="U252" s="435">
        <v>52.845503000000001</v>
      </c>
      <c r="V252" s="397">
        <v>7609.3547649999991</v>
      </c>
      <c r="W252" s="398">
        <v>53.984912999999999</v>
      </c>
      <c r="X252" s="434">
        <v>2904.2215099999999</v>
      </c>
      <c r="Y252" s="397">
        <v>2024.420167</v>
      </c>
      <c r="Z252" s="398">
        <v>15.352710999999999</v>
      </c>
      <c r="AA252" s="435">
        <v>53.596190999999997</v>
      </c>
    </row>
    <row r="253" spans="2:27" s="429" customFormat="1" ht="15.75" customHeight="1">
      <c r="B253" s="813"/>
      <c r="C253" s="405" t="s">
        <v>504</v>
      </c>
      <c r="D253" s="397">
        <v>270.97849400000001</v>
      </c>
      <c r="E253" s="398">
        <v>0</v>
      </c>
      <c r="F253" s="434">
        <v>240.69890799999999</v>
      </c>
      <c r="G253" s="397">
        <v>126.157053</v>
      </c>
      <c r="H253" s="398">
        <v>0</v>
      </c>
      <c r="I253" s="435">
        <v>6.6020130000000004</v>
      </c>
      <c r="J253" s="397">
        <v>265.39516900000001</v>
      </c>
      <c r="K253" s="398">
        <v>52.971024999999997</v>
      </c>
      <c r="L253" s="434">
        <v>239.21464399999999</v>
      </c>
      <c r="M253" s="397">
        <v>119.411198</v>
      </c>
      <c r="N253" s="398">
        <v>26.066213000000001</v>
      </c>
      <c r="O253" s="435">
        <v>23.656649000000002</v>
      </c>
      <c r="P253" s="397">
        <v>171.99875299999999</v>
      </c>
      <c r="Q253" s="398">
        <v>52.950673999999999</v>
      </c>
      <c r="R253" s="434">
        <v>156.12808200000001</v>
      </c>
      <c r="S253" s="397">
        <v>58.984969</v>
      </c>
      <c r="T253" s="398">
        <v>15.306564</v>
      </c>
      <c r="U253" s="435">
        <v>41.400913000000003</v>
      </c>
      <c r="V253" s="397">
        <v>170.63222500000001</v>
      </c>
      <c r="W253" s="398">
        <v>52.941630000000004</v>
      </c>
      <c r="X253" s="434">
        <v>155.89479600000001</v>
      </c>
      <c r="Y253" s="397">
        <v>61.312249000000001</v>
      </c>
      <c r="Z253" s="398">
        <v>15.303948999999999</v>
      </c>
      <c r="AA253" s="435">
        <v>41.655346999999999</v>
      </c>
    </row>
    <row r="254" spans="2:27" s="429" customFormat="1" ht="15.75" customHeight="1">
      <c r="B254" s="813"/>
      <c r="C254" s="405" t="s">
        <v>505</v>
      </c>
      <c r="D254" s="397">
        <v>0</v>
      </c>
      <c r="E254" s="398">
        <v>0</v>
      </c>
      <c r="F254" s="434">
        <v>0</v>
      </c>
      <c r="G254" s="397">
        <v>0</v>
      </c>
      <c r="H254" s="398">
        <v>0</v>
      </c>
      <c r="I254" s="435">
        <v>0</v>
      </c>
      <c r="J254" s="397">
        <v>0</v>
      </c>
      <c r="K254" s="398">
        <v>0</v>
      </c>
      <c r="L254" s="434">
        <v>0</v>
      </c>
      <c r="M254" s="397">
        <v>0</v>
      </c>
      <c r="N254" s="398">
        <v>0</v>
      </c>
      <c r="O254" s="435">
        <v>0</v>
      </c>
      <c r="P254" s="397">
        <v>0.70030000000000003</v>
      </c>
      <c r="Q254" s="398">
        <v>0</v>
      </c>
      <c r="R254" s="434">
        <v>9.4270999999999994E-2</v>
      </c>
      <c r="S254" s="397">
        <v>4.0254999999999999E-2</v>
      </c>
      <c r="T254" s="398">
        <v>0</v>
      </c>
      <c r="U254" s="435">
        <v>1.83E-4</v>
      </c>
      <c r="V254" s="397">
        <v>0.70030199999999998</v>
      </c>
      <c r="W254" s="398">
        <v>0</v>
      </c>
      <c r="X254" s="434">
        <v>0.15912200000000001</v>
      </c>
      <c r="Y254" s="397">
        <v>6.4503000000000005E-2</v>
      </c>
      <c r="Z254" s="398">
        <v>0</v>
      </c>
      <c r="AA254" s="435">
        <v>8.2000000000000001E-5</v>
      </c>
    </row>
    <row r="255" spans="2:27" s="429" customFormat="1" ht="15.75" customHeight="1">
      <c r="B255" s="813"/>
      <c r="C255" s="404" t="s">
        <v>480</v>
      </c>
      <c r="D255" s="397">
        <v>20.212254999999999</v>
      </c>
      <c r="E255" s="398">
        <v>5.3579000000000002E-2</v>
      </c>
      <c r="F255" s="434">
        <v>19.411072999999998</v>
      </c>
      <c r="G255" s="397">
        <v>7.7848499999999996</v>
      </c>
      <c r="H255" s="398">
        <v>1.9171000000000001E-2</v>
      </c>
      <c r="I255" s="435">
        <v>4.5191000000000002E-2</v>
      </c>
      <c r="J255" s="397">
        <v>20.861979000000002</v>
      </c>
      <c r="K255" s="398">
        <v>5.3976999999999997E-2</v>
      </c>
      <c r="L255" s="434">
        <v>20.176556999999999</v>
      </c>
      <c r="M255" s="397">
        <v>6.91812</v>
      </c>
      <c r="N255" s="398">
        <v>1.9389E-2</v>
      </c>
      <c r="O255" s="435">
        <v>5.6916000000000001E-2</v>
      </c>
      <c r="P255" s="397">
        <v>20.793378000000001</v>
      </c>
      <c r="Q255" s="398">
        <v>4.9249999999999997E-3</v>
      </c>
      <c r="R255" s="434">
        <v>20.139962000000001</v>
      </c>
      <c r="S255" s="397">
        <v>7.117826</v>
      </c>
      <c r="T255" s="398">
        <v>1.204E-3</v>
      </c>
      <c r="U255" s="435">
        <v>5.3794000000000002E-2</v>
      </c>
      <c r="V255" s="397">
        <v>20.152117000000001</v>
      </c>
      <c r="W255" s="398">
        <v>4.5005000000000003E-2</v>
      </c>
      <c r="X255" s="434">
        <v>19.580045999999999</v>
      </c>
      <c r="Y255" s="397">
        <v>6.2924850000000001</v>
      </c>
      <c r="Z255" s="398">
        <v>8.8870000000000008E-3</v>
      </c>
      <c r="AA255" s="435">
        <v>4.8028000000000001E-2</v>
      </c>
    </row>
    <row r="256" spans="2:27" s="429" customFormat="1" ht="15.75" customHeight="1">
      <c r="B256" s="813"/>
      <c r="C256" s="409" t="s">
        <v>506</v>
      </c>
      <c r="D256" s="397">
        <v>17.364350999999999</v>
      </c>
      <c r="E256" s="398">
        <v>4.9569000000000002E-2</v>
      </c>
      <c r="F256" s="434">
        <v>17.201851000000001</v>
      </c>
      <c r="G256" s="397">
        <v>7.1001510000000003</v>
      </c>
      <c r="H256" s="398">
        <v>1.8339999999999999E-2</v>
      </c>
      <c r="I256" s="435">
        <v>3.9961999999999998E-2</v>
      </c>
      <c r="J256" s="397">
        <v>18.174717000000001</v>
      </c>
      <c r="K256" s="398">
        <v>4.9570999999999997E-2</v>
      </c>
      <c r="L256" s="434">
        <v>18.012217</v>
      </c>
      <c r="M256" s="397">
        <v>6.2401160000000004</v>
      </c>
      <c r="N256" s="398">
        <v>1.8341E-2</v>
      </c>
      <c r="O256" s="435">
        <v>4.8648999999999998E-2</v>
      </c>
      <c r="P256" s="397">
        <v>17.807891000000001</v>
      </c>
      <c r="Q256" s="398">
        <v>0</v>
      </c>
      <c r="R256" s="434">
        <v>17.670390999999999</v>
      </c>
      <c r="S256" s="397">
        <v>6.3993289999999998</v>
      </c>
      <c r="T256" s="398">
        <v>0</v>
      </c>
      <c r="U256" s="435">
        <v>3.5684E-2</v>
      </c>
      <c r="V256" s="397">
        <v>17.260458</v>
      </c>
      <c r="W256" s="398">
        <v>3.9018999999999998E-2</v>
      </c>
      <c r="X256" s="434">
        <v>17.133614999999999</v>
      </c>
      <c r="Y256" s="397">
        <v>5.580133</v>
      </c>
      <c r="Z256" s="398">
        <v>7.365E-3</v>
      </c>
      <c r="AA256" s="435">
        <v>2.9701000000000002E-2</v>
      </c>
    </row>
    <row r="257" spans="2:27" s="429" customFormat="1" ht="15.75" customHeight="1">
      <c r="B257" s="813"/>
      <c r="C257" s="410" t="s">
        <v>507</v>
      </c>
      <c r="D257" s="397">
        <v>0</v>
      </c>
      <c r="E257" s="398">
        <v>0</v>
      </c>
      <c r="F257" s="434">
        <v>0</v>
      </c>
      <c r="G257" s="397">
        <v>0</v>
      </c>
      <c r="H257" s="398">
        <v>0</v>
      </c>
      <c r="I257" s="435">
        <v>0</v>
      </c>
      <c r="J257" s="397">
        <v>0</v>
      </c>
      <c r="K257" s="398">
        <v>0</v>
      </c>
      <c r="L257" s="434">
        <v>0</v>
      </c>
      <c r="M257" s="397">
        <v>0</v>
      </c>
      <c r="N257" s="398">
        <v>0</v>
      </c>
      <c r="O257" s="435">
        <v>0</v>
      </c>
      <c r="P257" s="397">
        <v>0</v>
      </c>
      <c r="Q257" s="398">
        <v>0</v>
      </c>
      <c r="R257" s="434">
        <v>0</v>
      </c>
      <c r="S257" s="397">
        <v>0</v>
      </c>
      <c r="T257" s="398">
        <v>0</v>
      </c>
      <c r="U257" s="435">
        <v>0</v>
      </c>
      <c r="V257" s="397">
        <v>0</v>
      </c>
      <c r="W257" s="398">
        <v>0</v>
      </c>
      <c r="X257" s="434">
        <v>0</v>
      </c>
      <c r="Y257" s="397">
        <v>0</v>
      </c>
      <c r="Z257" s="398">
        <v>0</v>
      </c>
      <c r="AA257" s="435">
        <v>0</v>
      </c>
    </row>
    <row r="258" spans="2:27" s="429" customFormat="1" ht="15.75" customHeight="1">
      <c r="B258" s="813"/>
      <c r="C258" s="410" t="s">
        <v>508</v>
      </c>
      <c r="D258" s="397">
        <v>17.364350999999999</v>
      </c>
      <c r="E258" s="398">
        <v>4.9569000000000002E-2</v>
      </c>
      <c r="F258" s="434">
        <v>17.201851000000001</v>
      </c>
      <c r="G258" s="397">
        <v>7.1001510000000003</v>
      </c>
      <c r="H258" s="398">
        <v>1.8339999999999999E-2</v>
      </c>
      <c r="I258" s="435">
        <v>3.9961999999999998E-2</v>
      </c>
      <c r="J258" s="397">
        <v>18.174717000000001</v>
      </c>
      <c r="K258" s="398">
        <v>4.9570999999999997E-2</v>
      </c>
      <c r="L258" s="434">
        <v>18.012217</v>
      </c>
      <c r="M258" s="397">
        <v>6.2401160000000004</v>
      </c>
      <c r="N258" s="398">
        <v>1.8341E-2</v>
      </c>
      <c r="O258" s="435">
        <v>4.8648999999999998E-2</v>
      </c>
      <c r="P258" s="397">
        <v>17.807891000000001</v>
      </c>
      <c r="Q258" s="398">
        <v>0</v>
      </c>
      <c r="R258" s="434">
        <v>17.670390999999999</v>
      </c>
      <c r="S258" s="397">
        <v>6.3993289999999998</v>
      </c>
      <c r="T258" s="398">
        <v>0</v>
      </c>
      <c r="U258" s="435">
        <v>3.5684E-2</v>
      </c>
      <c r="V258" s="397">
        <v>17.260458</v>
      </c>
      <c r="W258" s="398">
        <v>3.9018999999999998E-2</v>
      </c>
      <c r="X258" s="434">
        <v>17.133614999999999</v>
      </c>
      <c r="Y258" s="397">
        <v>5.580133</v>
      </c>
      <c r="Z258" s="398">
        <v>7.365E-3</v>
      </c>
      <c r="AA258" s="435">
        <v>2.9701000000000002E-2</v>
      </c>
    </row>
    <row r="259" spans="2:27" s="429" customFormat="1" ht="15.75" customHeight="1">
      <c r="B259" s="813"/>
      <c r="C259" s="409" t="s">
        <v>509</v>
      </c>
      <c r="D259" s="397">
        <v>0</v>
      </c>
      <c r="E259" s="398">
        <v>0</v>
      </c>
      <c r="F259" s="434">
        <v>0</v>
      </c>
      <c r="G259" s="397">
        <v>0</v>
      </c>
      <c r="H259" s="398">
        <v>0</v>
      </c>
      <c r="I259" s="435">
        <v>0</v>
      </c>
      <c r="J259" s="397">
        <v>0</v>
      </c>
      <c r="K259" s="398">
        <v>0</v>
      </c>
      <c r="L259" s="434">
        <v>0</v>
      </c>
      <c r="M259" s="397">
        <v>0</v>
      </c>
      <c r="N259" s="398">
        <v>0</v>
      </c>
      <c r="O259" s="435">
        <v>0</v>
      </c>
      <c r="P259" s="397">
        <v>0</v>
      </c>
      <c r="Q259" s="398">
        <v>0</v>
      </c>
      <c r="R259" s="434">
        <v>0</v>
      </c>
      <c r="S259" s="397">
        <v>0</v>
      </c>
      <c r="T259" s="398">
        <v>0</v>
      </c>
      <c r="U259" s="435">
        <v>0</v>
      </c>
      <c r="V259" s="397">
        <v>0</v>
      </c>
      <c r="W259" s="398">
        <v>0</v>
      </c>
      <c r="X259" s="434">
        <v>0</v>
      </c>
      <c r="Y259" s="397">
        <v>0</v>
      </c>
      <c r="Z259" s="398">
        <v>0</v>
      </c>
      <c r="AA259" s="435">
        <v>0</v>
      </c>
    </row>
    <row r="260" spans="2:27" s="429" customFormat="1" ht="15.75" customHeight="1">
      <c r="B260" s="813"/>
      <c r="C260" s="409" t="s">
        <v>510</v>
      </c>
      <c r="D260" s="397">
        <v>2.8479040000000002</v>
      </c>
      <c r="E260" s="398">
        <v>4.0099999999999997E-3</v>
      </c>
      <c r="F260" s="434">
        <v>2.209222</v>
      </c>
      <c r="G260" s="397">
        <v>0.68469899999999995</v>
      </c>
      <c r="H260" s="398">
        <v>8.3100000000000003E-4</v>
      </c>
      <c r="I260" s="435">
        <v>5.2290000000000001E-3</v>
      </c>
      <c r="J260" s="397">
        <v>2.687262</v>
      </c>
      <c r="K260" s="398">
        <v>4.4060000000000002E-3</v>
      </c>
      <c r="L260" s="434">
        <v>2.1643400000000002</v>
      </c>
      <c r="M260" s="397">
        <v>0.67800400000000005</v>
      </c>
      <c r="N260" s="398">
        <v>1.0480000000000001E-3</v>
      </c>
      <c r="O260" s="435">
        <v>8.267E-3</v>
      </c>
      <c r="P260" s="397">
        <v>2.985487</v>
      </c>
      <c r="Q260" s="398">
        <v>4.9249999999999997E-3</v>
      </c>
      <c r="R260" s="434">
        <v>2.4695710000000002</v>
      </c>
      <c r="S260" s="397">
        <v>0.71849700000000005</v>
      </c>
      <c r="T260" s="398">
        <v>1.204E-3</v>
      </c>
      <c r="U260" s="435">
        <v>1.8110000000000001E-2</v>
      </c>
      <c r="V260" s="397">
        <v>2.8916590000000002</v>
      </c>
      <c r="W260" s="398">
        <v>5.986E-3</v>
      </c>
      <c r="X260" s="434">
        <v>2.446431</v>
      </c>
      <c r="Y260" s="397">
        <v>0.71235199999999999</v>
      </c>
      <c r="Z260" s="398">
        <v>1.5219999999999999E-3</v>
      </c>
      <c r="AA260" s="435">
        <v>1.8327E-2</v>
      </c>
    </row>
    <row r="261" spans="2:27" s="429" customFormat="1" ht="15.75" customHeight="1">
      <c r="B261" s="813"/>
      <c r="C261" s="410" t="s">
        <v>511</v>
      </c>
      <c r="D261" s="397">
        <v>0</v>
      </c>
      <c r="E261" s="398">
        <v>0</v>
      </c>
      <c r="F261" s="434">
        <v>0</v>
      </c>
      <c r="G261" s="397">
        <v>0</v>
      </c>
      <c r="H261" s="398">
        <v>0</v>
      </c>
      <c r="I261" s="435">
        <v>0</v>
      </c>
      <c r="J261" s="397">
        <v>0</v>
      </c>
      <c r="K261" s="398">
        <v>0</v>
      </c>
      <c r="L261" s="434">
        <v>0</v>
      </c>
      <c r="M261" s="397">
        <v>0</v>
      </c>
      <c r="N261" s="398">
        <v>0</v>
      </c>
      <c r="O261" s="435">
        <v>0</v>
      </c>
      <c r="P261" s="397">
        <v>0</v>
      </c>
      <c r="Q261" s="398">
        <v>0</v>
      </c>
      <c r="R261" s="434">
        <v>0</v>
      </c>
      <c r="S261" s="397">
        <v>0</v>
      </c>
      <c r="T261" s="398">
        <v>0</v>
      </c>
      <c r="U261" s="435">
        <v>0</v>
      </c>
      <c r="V261" s="397">
        <v>0</v>
      </c>
      <c r="W261" s="398">
        <v>0</v>
      </c>
      <c r="X261" s="434">
        <v>0</v>
      </c>
      <c r="Y261" s="397">
        <v>0</v>
      </c>
      <c r="Z261" s="398">
        <v>0</v>
      </c>
      <c r="AA261" s="435">
        <v>0</v>
      </c>
    </row>
    <row r="262" spans="2:27" s="429" customFormat="1" ht="15.75" customHeight="1">
      <c r="B262" s="813"/>
      <c r="C262" s="411" t="s">
        <v>512</v>
      </c>
      <c r="D262" s="397">
        <v>2.8479040000000002</v>
      </c>
      <c r="E262" s="398">
        <v>4.0099999999999997E-3</v>
      </c>
      <c r="F262" s="434">
        <v>2.209222</v>
      </c>
      <c r="G262" s="397">
        <v>0.68469899999999995</v>
      </c>
      <c r="H262" s="398">
        <v>8.3100000000000003E-4</v>
      </c>
      <c r="I262" s="435">
        <v>5.2290000000000001E-3</v>
      </c>
      <c r="J262" s="397">
        <v>2.687262</v>
      </c>
      <c r="K262" s="398">
        <v>4.4060000000000002E-3</v>
      </c>
      <c r="L262" s="434">
        <v>2.1643400000000002</v>
      </c>
      <c r="M262" s="397">
        <v>0.67800400000000005</v>
      </c>
      <c r="N262" s="398">
        <v>1.0480000000000001E-3</v>
      </c>
      <c r="O262" s="435">
        <v>8.267E-3</v>
      </c>
      <c r="P262" s="397">
        <v>2.985487</v>
      </c>
      <c r="Q262" s="398">
        <v>4.9249999999999997E-3</v>
      </c>
      <c r="R262" s="434">
        <v>2.4695710000000002</v>
      </c>
      <c r="S262" s="397">
        <v>0.71849700000000005</v>
      </c>
      <c r="T262" s="398">
        <v>1.204E-3</v>
      </c>
      <c r="U262" s="435">
        <v>1.8110000000000001E-2</v>
      </c>
      <c r="V262" s="397">
        <v>2.8916590000000002</v>
      </c>
      <c r="W262" s="398">
        <v>5.986E-3</v>
      </c>
      <c r="X262" s="434">
        <v>2.446431</v>
      </c>
      <c r="Y262" s="397">
        <v>0.71235199999999999</v>
      </c>
      <c r="Z262" s="398">
        <v>1.5219999999999999E-3</v>
      </c>
      <c r="AA262" s="435">
        <v>1.8327E-2</v>
      </c>
    </row>
    <row r="263" spans="2:27" s="429" customFormat="1" ht="15.75" customHeight="1">
      <c r="B263" s="813"/>
      <c r="C263" s="404" t="s">
        <v>487</v>
      </c>
      <c r="D263" s="397">
        <v>158.65150800000001</v>
      </c>
      <c r="E263" s="398">
        <v>0</v>
      </c>
      <c r="F263" s="434">
        <v>158.65150800000001</v>
      </c>
      <c r="G263" s="397">
        <v>459.54493500000001</v>
      </c>
      <c r="H263" s="398">
        <v>0</v>
      </c>
      <c r="I263" s="435">
        <v>6.2230000000000002E-3</v>
      </c>
      <c r="J263" s="397">
        <v>151.04054500000001</v>
      </c>
      <c r="K263" s="398">
        <v>0</v>
      </c>
      <c r="L263" s="434">
        <v>151.04054500000001</v>
      </c>
      <c r="M263" s="397">
        <v>430.28586100000001</v>
      </c>
      <c r="N263" s="398">
        <v>0</v>
      </c>
      <c r="O263" s="435">
        <v>0</v>
      </c>
      <c r="P263" s="397">
        <v>154.280114</v>
      </c>
      <c r="Q263" s="398">
        <v>0</v>
      </c>
      <c r="R263" s="434">
        <v>154.280114</v>
      </c>
      <c r="S263" s="397">
        <v>408.12775699999997</v>
      </c>
      <c r="T263" s="398">
        <v>0</v>
      </c>
      <c r="U263" s="435">
        <v>0</v>
      </c>
      <c r="V263" s="397">
        <v>149.11507800000001</v>
      </c>
      <c r="W263" s="398">
        <v>0</v>
      </c>
      <c r="X263" s="434">
        <v>149.11507800000001</v>
      </c>
      <c r="Y263" s="397">
        <v>385.86884900000001</v>
      </c>
      <c r="Z263" s="398">
        <v>0</v>
      </c>
      <c r="AA263" s="435">
        <v>0.24843999999999999</v>
      </c>
    </row>
    <row r="264" spans="2:27" ht="15.75" hidden="1" customHeight="1">
      <c r="B264" s="813"/>
      <c r="C264" s="413"/>
      <c r="D264" s="406"/>
      <c r="E264" s="414"/>
      <c r="F264" s="436"/>
      <c r="G264" s="406"/>
      <c r="H264" s="414"/>
      <c r="I264" s="437"/>
      <c r="J264" s="406"/>
      <c r="K264" s="414"/>
      <c r="L264" s="436"/>
      <c r="M264" s="406"/>
      <c r="N264" s="414"/>
      <c r="O264" s="437"/>
      <c r="P264" s="406"/>
      <c r="Q264" s="414"/>
      <c r="R264" s="436"/>
      <c r="S264" s="406"/>
      <c r="T264" s="414"/>
      <c r="U264" s="437"/>
      <c r="V264" s="406"/>
      <c r="W264" s="414"/>
      <c r="X264" s="436"/>
      <c r="Y264" s="406"/>
      <c r="Z264" s="414"/>
      <c r="AA264" s="437"/>
    </row>
    <row r="265" spans="2:27" s="429" customFormat="1" ht="15.75" customHeight="1">
      <c r="B265" s="813"/>
      <c r="C265" s="416" t="s">
        <v>513</v>
      </c>
      <c r="D265" s="438"/>
      <c r="E265" s="439"/>
      <c r="F265" s="440"/>
      <c r="G265" s="438"/>
      <c r="H265" s="439"/>
      <c r="I265" s="441"/>
      <c r="J265" s="438"/>
      <c r="K265" s="439"/>
      <c r="L265" s="440"/>
      <c r="M265" s="438"/>
      <c r="N265" s="439"/>
      <c r="O265" s="441"/>
      <c r="P265" s="438"/>
      <c r="Q265" s="439"/>
      <c r="R265" s="440"/>
      <c r="S265" s="438"/>
      <c r="T265" s="439"/>
      <c r="U265" s="441"/>
      <c r="V265" s="438"/>
      <c r="W265" s="439"/>
      <c r="X265" s="440"/>
      <c r="Y265" s="438"/>
      <c r="Z265" s="439"/>
      <c r="AA265" s="441"/>
    </row>
    <row r="266" spans="2:27" s="429" customFormat="1" ht="19.5" customHeight="1" thickBot="1">
      <c r="B266" s="814"/>
      <c r="C266" s="422" t="s">
        <v>518</v>
      </c>
      <c r="D266" s="442"/>
      <c r="E266" s="443"/>
      <c r="F266" s="444"/>
      <c r="G266" s="442"/>
      <c r="H266" s="443"/>
      <c r="I266" s="445"/>
      <c r="J266" s="442"/>
      <c r="K266" s="443"/>
      <c r="L266" s="444"/>
      <c r="M266" s="442"/>
      <c r="N266" s="443"/>
      <c r="O266" s="445"/>
      <c r="P266" s="442"/>
      <c r="Q266" s="443"/>
      <c r="R266" s="444"/>
      <c r="S266" s="442"/>
      <c r="T266" s="443"/>
      <c r="U266" s="445"/>
      <c r="V266" s="442"/>
      <c r="W266" s="443"/>
      <c r="X266" s="444"/>
      <c r="Y266" s="442"/>
      <c r="Z266" s="443"/>
      <c r="AA266" s="445"/>
    </row>
    <row r="267" spans="2:27" s="429" customFormat="1" ht="17.25" customHeight="1">
      <c r="B267" s="370"/>
      <c r="C267" s="341"/>
      <c r="D267" s="370" t="s">
        <v>490</v>
      </c>
      <c r="E267" s="341"/>
      <c r="F267" s="341"/>
      <c r="G267" s="341"/>
      <c r="H267" s="341"/>
      <c r="I267" s="341"/>
      <c r="J267" s="341"/>
      <c r="K267" s="341"/>
      <c r="L267" s="341"/>
      <c r="M267" s="341"/>
      <c r="N267" s="341"/>
      <c r="O267" s="341"/>
    </row>
    <row r="268" spans="2:27" ht="22.5" customHeight="1">
      <c r="B268" s="448"/>
      <c r="D268" s="834"/>
      <c r="E268" s="834"/>
      <c r="F268" s="834"/>
      <c r="G268" s="834"/>
      <c r="H268" s="834"/>
      <c r="I268" s="834"/>
      <c r="J268" s="834"/>
      <c r="K268" s="834"/>
      <c r="L268" s="834"/>
      <c r="M268" s="834"/>
      <c r="N268" s="834"/>
      <c r="O268" s="834"/>
      <c r="P268" s="834"/>
      <c r="Q268" s="834"/>
      <c r="R268" s="834"/>
      <c r="S268" s="834"/>
      <c r="T268" s="834"/>
      <c r="U268" s="834"/>
      <c r="V268" s="834"/>
      <c r="W268" s="834"/>
      <c r="X268" s="834"/>
      <c r="Y268" s="834"/>
      <c r="Z268" s="834"/>
      <c r="AA268" s="834"/>
    </row>
    <row r="269" spans="2:27" ht="22.2">
      <c r="B269" s="448"/>
      <c r="D269" s="834"/>
      <c r="E269" s="834"/>
      <c r="F269" s="834"/>
      <c r="G269" s="834"/>
      <c r="H269" s="834"/>
      <c r="I269" s="834"/>
      <c r="J269" s="834"/>
      <c r="K269" s="834"/>
      <c r="L269" s="834"/>
      <c r="M269" s="834"/>
      <c r="N269" s="834"/>
      <c r="O269" s="834"/>
      <c r="P269" s="834"/>
      <c r="Q269" s="834"/>
      <c r="R269" s="834"/>
      <c r="S269" s="834"/>
      <c r="T269" s="834"/>
      <c r="U269" s="834"/>
      <c r="V269" s="834"/>
      <c r="W269" s="834"/>
      <c r="X269" s="834"/>
      <c r="Y269" s="834"/>
      <c r="Z269" s="834"/>
      <c r="AA269" s="834"/>
    </row>
    <row r="270" spans="2:27" ht="22.2">
      <c r="B270" s="448"/>
    </row>
    <row r="271" spans="2:27" ht="22.2">
      <c r="B271" s="448"/>
    </row>
    <row r="272" spans="2:27" ht="22.2">
      <c r="B272" s="448"/>
    </row>
    <row r="273" spans="2:2" ht="22.2">
      <c r="B273" s="448"/>
    </row>
  </sheetData>
  <sheetProtection algorithmName="SHA-512" hashValue="dhyt+9kr+Rm4B8QjU7O44i8AFS3JiarGhT+jsdVkWAicnByspyMjp/RW0EfH6b7PGlaX4n1tjtr61T/arWPBog==" saltValue="oJ9Px6gqsxfwuWsvUPzYCA==" spinCount="100000" sheet="1" objects="1" scenarios="1" formatCells="0" formatColumns="0" formatRows="0"/>
  <mergeCells count="257">
    <mergeCell ref="D6:O6"/>
    <mergeCell ref="P6:AA6"/>
    <mergeCell ref="D7:I7"/>
    <mergeCell ref="J7:O7"/>
    <mergeCell ref="P7:U7"/>
    <mergeCell ref="V7:AA7"/>
    <mergeCell ref="B10:B26"/>
    <mergeCell ref="D29:O29"/>
    <mergeCell ref="P29:AA29"/>
    <mergeCell ref="M8:N8"/>
    <mergeCell ref="O8:O9"/>
    <mergeCell ref="P8:Q8"/>
    <mergeCell ref="R8:R9"/>
    <mergeCell ref="S8:T8"/>
    <mergeCell ref="U8:U9"/>
    <mergeCell ref="D8:E8"/>
    <mergeCell ref="F8:F9"/>
    <mergeCell ref="G8:H8"/>
    <mergeCell ref="I8:I9"/>
    <mergeCell ref="J8:K8"/>
    <mergeCell ref="L8:L9"/>
    <mergeCell ref="D30:O30"/>
    <mergeCell ref="P30:AA30"/>
    <mergeCell ref="D31:I31"/>
    <mergeCell ref="J31:O31"/>
    <mergeCell ref="P31:U31"/>
    <mergeCell ref="V31:AA31"/>
    <mergeCell ref="V8:W8"/>
    <mergeCell ref="X8:X9"/>
    <mergeCell ref="Y8:Z8"/>
    <mergeCell ref="AA8:AA9"/>
    <mergeCell ref="V32:W32"/>
    <mergeCell ref="X32:X33"/>
    <mergeCell ref="Y32:Z32"/>
    <mergeCell ref="AA32:AA33"/>
    <mergeCell ref="B34:B50"/>
    <mergeCell ref="D54:O54"/>
    <mergeCell ref="P54:AA54"/>
    <mergeCell ref="M32:N32"/>
    <mergeCell ref="O32:O33"/>
    <mergeCell ref="P32:Q32"/>
    <mergeCell ref="R32:R33"/>
    <mergeCell ref="S32:T32"/>
    <mergeCell ref="U32:U33"/>
    <mergeCell ref="D32:E32"/>
    <mergeCell ref="F32:F33"/>
    <mergeCell ref="G32:H32"/>
    <mergeCell ref="I32:I33"/>
    <mergeCell ref="J32:K32"/>
    <mergeCell ref="L32:L33"/>
    <mergeCell ref="D55:I55"/>
    <mergeCell ref="J55:O55"/>
    <mergeCell ref="P55:U55"/>
    <mergeCell ref="V55:AA55"/>
    <mergeCell ref="D56:E56"/>
    <mergeCell ref="F56:F57"/>
    <mergeCell ref="G56:H56"/>
    <mergeCell ref="I56:I57"/>
    <mergeCell ref="J56:K56"/>
    <mergeCell ref="L56:L57"/>
    <mergeCell ref="V56:W56"/>
    <mergeCell ref="X56:X57"/>
    <mergeCell ref="Y56:Z56"/>
    <mergeCell ref="AA56:AA57"/>
    <mergeCell ref="B58:B74"/>
    <mergeCell ref="D78:O78"/>
    <mergeCell ref="P78:AA78"/>
    <mergeCell ref="M56:N56"/>
    <mergeCell ref="O56:O57"/>
    <mergeCell ref="P56:Q56"/>
    <mergeCell ref="R56:R57"/>
    <mergeCell ref="S56:T56"/>
    <mergeCell ref="U56:U57"/>
    <mergeCell ref="D79:I79"/>
    <mergeCell ref="J79:O79"/>
    <mergeCell ref="P79:U79"/>
    <mergeCell ref="V79:AA79"/>
    <mergeCell ref="D80:E80"/>
    <mergeCell ref="F80:F81"/>
    <mergeCell ref="G80:H80"/>
    <mergeCell ref="I80:I81"/>
    <mergeCell ref="J80:K80"/>
    <mergeCell ref="L80:L81"/>
    <mergeCell ref="V80:W80"/>
    <mergeCell ref="X80:X81"/>
    <mergeCell ref="Y80:Z80"/>
    <mergeCell ref="AA80:AA81"/>
    <mergeCell ref="B82:B98"/>
    <mergeCell ref="D102:O102"/>
    <mergeCell ref="P102:AA102"/>
    <mergeCell ref="M80:N80"/>
    <mergeCell ref="O80:O81"/>
    <mergeCell ref="P80:Q80"/>
    <mergeCell ref="R80:R81"/>
    <mergeCell ref="S80:T80"/>
    <mergeCell ref="U80:U81"/>
    <mergeCell ref="D103:I103"/>
    <mergeCell ref="J103:O103"/>
    <mergeCell ref="P103:U103"/>
    <mergeCell ref="V103:AA103"/>
    <mergeCell ref="D104:E104"/>
    <mergeCell ref="F104:F105"/>
    <mergeCell ref="G104:H104"/>
    <mergeCell ref="I104:I105"/>
    <mergeCell ref="J104:K104"/>
    <mergeCell ref="L104:L105"/>
    <mergeCell ref="V104:W104"/>
    <mergeCell ref="X104:X105"/>
    <mergeCell ref="Y104:Z104"/>
    <mergeCell ref="AA104:AA105"/>
    <mergeCell ref="B106:B122"/>
    <mergeCell ref="D126:O126"/>
    <mergeCell ref="P126:AA126"/>
    <mergeCell ref="M104:N104"/>
    <mergeCell ref="O104:O105"/>
    <mergeCell ref="P104:Q104"/>
    <mergeCell ref="R104:R105"/>
    <mergeCell ref="S104:T104"/>
    <mergeCell ref="U104:U105"/>
    <mergeCell ref="D127:I127"/>
    <mergeCell ref="J127:O127"/>
    <mergeCell ref="P127:U127"/>
    <mergeCell ref="V127:AA127"/>
    <mergeCell ref="D128:E128"/>
    <mergeCell ref="F128:F129"/>
    <mergeCell ref="G128:H128"/>
    <mergeCell ref="I128:I129"/>
    <mergeCell ref="J128:K128"/>
    <mergeCell ref="L128:L129"/>
    <mergeCell ref="V128:W128"/>
    <mergeCell ref="X128:X129"/>
    <mergeCell ref="Y128:Z128"/>
    <mergeCell ref="AA128:AA129"/>
    <mergeCell ref="B130:B146"/>
    <mergeCell ref="D150:O150"/>
    <mergeCell ref="P150:AA150"/>
    <mergeCell ref="M128:N128"/>
    <mergeCell ref="O128:O129"/>
    <mergeCell ref="P128:Q128"/>
    <mergeCell ref="R128:R129"/>
    <mergeCell ref="S128:T128"/>
    <mergeCell ref="U128:U129"/>
    <mergeCell ref="D151:I151"/>
    <mergeCell ref="J151:O151"/>
    <mergeCell ref="P151:U151"/>
    <mergeCell ref="V151:AA151"/>
    <mergeCell ref="D152:E152"/>
    <mergeCell ref="F152:F153"/>
    <mergeCell ref="G152:H152"/>
    <mergeCell ref="I152:I153"/>
    <mergeCell ref="J152:K152"/>
    <mergeCell ref="L152:L153"/>
    <mergeCell ref="V152:W152"/>
    <mergeCell ref="X152:X153"/>
    <mergeCell ref="Y152:Z152"/>
    <mergeCell ref="AA152:AA153"/>
    <mergeCell ref="B154:B170"/>
    <mergeCell ref="D174:O174"/>
    <mergeCell ref="P174:AA174"/>
    <mergeCell ref="M152:N152"/>
    <mergeCell ref="O152:O153"/>
    <mergeCell ref="P152:Q152"/>
    <mergeCell ref="R152:R153"/>
    <mergeCell ref="S152:T152"/>
    <mergeCell ref="U152:U153"/>
    <mergeCell ref="D175:I175"/>
    <mergeCell ref="J175:O175"/>
    <mergeCell ref="P175:U175"/>
    <mergeCell ref="V175:AA175"/>
    <mergeCell ref="D176:E176"/>
    <mergeCell ref="F176:F177"/>
    <mergeCell ref="G176:H176"/>
    <mergeCell ref="I176:I177"/>
    <mergeCell ref="J176:K176"/>
    <mergeCell ref="L176:L177"/>
    <mergeCell ref="V176:W176"/>
    <mergeCell ref="X176:X177"/>
    <mergeCell ref="Y176:Z176"/>
    <mergeCell ref="AA176:AA177"/>
    <mergeCell ref="B178:B194"/>
    <mergeCell ref="D198:O198"/>
    <mergeCell ref="P198:AA198"/>
    <mergeCell ref="M176:N176"/>
    <mergeCell ref="O176:O177"/>
    <mergeCell ref="P176:Q176"/>
    <mergeCell ref="R176:R177"/>
    <mergeCell ref="S176:T176"/>
    <mergeCell ref="U176:U177"/>
    <mergeCell ref="D199:I199"/>
    <mergeCell ref="J199:O199"/>
    <mergeCell ref="P199:U199"/>
    <mergeCell ref="V199:AA199"/>
    <mergeCell ref="D200:E200"/>
    <mergeCell ref="F200:F201"/>
    <mergeCell ref="G200:H200"/>
    <mergeCell ref="I200:I201"/>
    <mergeCell ref="J200:K200"/>
    <mergeCell ref="L200:L201"/>
    <mergeCell ref="V200:W200"/>
    <mergeCell ref="X200:X201"/>
    <mergeCell ref="Y200:Z200"/>
    <mergeCell ref="AA200:AA201"/>
    <mergeCell ref="B202:B218"/>
    <mergeCell ref="D222:O222"/>
    <mergeCell ref="P222:AA222"/>
    <mergeCell ref="M200:N200"/>
    <mergeCell ref="O200:O201"/>
    <mergeCell ref="P200:Q200"/>
    <mergeCell ref="R200:R201"/>
    <mergeCell ref="S200:T200"/>
    <mergeCell ref="U200:U201"/>
    <mergeCell ref="D223:I223"/>
    <mergeCell ref="J223:O223"/>
    <mergeCell ref="P223:U223"/>
    <mergeCell ref="V223:AA223"/>
    <mergeCell ref="D224:E224"/>
    <mergeCell ref="F224:F225"/>
    <mergeCell ref="G224:H224"/>
    <mergeCell ref="I224:I225"/>
    <mergeCell ref="J224:K224"/>
    <mergeCell ref="L224:L225"/>
    <mergeCell ref="V224:W224"/>
    <mergeCell ref="X224:X225"/>
    <mergeCell ref="Y224:Z224"/>
    <mergeCell ref="AA224:AA225"/>
    <mergeCell ref="B226:B242"/>
    <mergeCell ref="D246:O246"/>
    <mergeCell ref="P246:AA246"/>
    <mergeCell ref="M224:N224"/>
    <mergeCell ref="O224:O225"/>
    <mergeCell ref="P224:Q224"/>
    <mergeCell ref="R224:R225"/>
    <mergeCell ref="S224:T224"/>
    <mergeCell ref="U224:U225"/>
    <mergeCell ref="D247:I247"/>
    <mergeCell ref="J247:O247"/>
    <mergeCell ref="P247:U247"/>
    <mergeCell ref="V247:AA247"/>
    <mergeCell ref="D248:E248"/>
    <mergeCell ref="F248:F249"/>
    <mergeCell ref="G248:H248"/>
    <mergeCell ref="I248:I249"/>
    <mergeCell ref="J248:K248"/>
    <mergeCell ref="L248:L249"/>
    <mergeCell ref="V248:W248"/>
    <mergeCell ref="X248:X249"/>
    <mergeCell ref="Y248:Z248"/>
    <mergeCell ref="AA248:AA249"/>
    <mergeCell ref="B250:B266"/>
    <mergeCell ref="D268:O269"/>
    <mergeCell ref="P268:AA269"/>
    <mergeCell ref="M248:N248"/>
    <mergeCell ref="O248:O249"/>
    <mergeCell ref="P248:Q248"/>
    <mergeCell ref="R248:R249"/>
    <mergeCell ref="S248:T248"/>
    <mergeCell ref="U248:U249"/>
  </mergeCells>
  <dataValidations count="1">
    <dataValidation type="custom" showInputMessage="1" showErrorMessage="1" error="This value must be a number &gt;= 0. _x000a_" sqref="D193:AA193 D217:AA217 D169:AA169 D145:AA145 D121:AA121 D97:AA97 D73:AA73 D49:AA49 D241:AA241 D265:AA265" xr:uid="{E8C71785-4A35-4CDB-A106-69ACB48ED419}">
      <formula1>AND(D49&gt;=0,ISNUMBER(D49))</formula1>
    </dataValidation>
  </dataValidations>
  <pageMargins left="0.70866141732283472" right="0.70866141732283472" top="0.74803149606299213" bottom="0.74803149606299213" header="0.31496062992125984" footer="0.31496062992125984"/>
  <pageSetup paperSize="9" scale="23" fitToWidth="2" fitToHeight="0" orientation="portrait" r:id="rId1"/>
  <headerFooter>
    <oddHeader>&amp;L&amp;"Calibri"&amp;12&amp;K000000 EBA Regular Use&amp;1#_x000D_</oddHeader>
  </headerFooter>
  <rowBreaks count="1" manualBreakCount="1">
    <brk id="123" max="26" man="1"/>
  </rowBreaks>
  <colBreaks count="1" manualBreakCount="1">
    <brk id="15" max="268"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D79F5-AE9B-4131-A2A0-6FBBD6E61AAB}">
  <dimension ref="A1:AC404"/>
  <sheetViews>
    <sheetView showGridLines="0" zoomScaleNormal="100" workbookViewId="0">
      <selection activeCell="D392" sqref="D392"/>
    </sheetView>
  </sheetViews>
  <sheetFormatPr defaultColWidth="9.21875" defaultRowHeight="11.4"/>
  <cols>
    <col min="1" max="1" width="22.77734375" style="451" customWidth="1"/>
    <col min="2" max="2" width="24.44140625" style="451" customWidth="1"/>
    <col min="3" max="3" width="40.21875" style="451" customWidth="1"/>
    <col min="4" max="8" width="27.21875" style="451" customWidth="1"/>
    <col min="9" max="9" width="26.44140625" style="451" customWidth="1"/>
    <col min="10" max="10" width="20.44140625" style="451" customWidth="1"/>
    <col min="11" max="11" width="20.5546875" style="451" customWidth="1"/>
    <col min="12" max="12" width="23" style="451" customWidth="1"/>
    <col min="13" max="13" width="20.21875" style="451" customWidth="1"/>
    <col min="14" max="15" width="20.5546875" style="451" customWidth="1"/>
    <col min="16" max="16" width="40.21875" style="451" customWidth="1"/>
    <col min="17" max="21" width="27.21875" style="451" customWidth="1"/>
    <col min="22" max="22" width="26.44140625" style="451" customWidth="1"/>
    <col min="23" max="23" width="20.44140625" style="451" customWidth="1"/>
    <col min="24" max="24" width="20.5546875" style="451" customWidth="1"/>
    <col min="25" max="25" width="23" style="451" customWidth="1"/>
    <col min="26" max="26" width="20.21875" style="451" bestFit="1" customWidth="1"/>
    <col min="27" max="28" width="20.5546875" style="451" bestFit="1" customWidth="1"/>
    <col min="29" max="16384" width="9.21875" style="451"/>
  </cols>
  <sheetData>
    <row r="1" spans="1:29" s="449" customFormat="1" ht="62.25" customHeight="1">
      <c r="C1" s="450">
        <v>202212</v>
      </c>
      <c r="D1" s="450">
        <v>202212</v>
      </c>
      <c r="E1" s="450">
        <v>202212</v>
      </c>
      <c r="F1" s="450">
        <v>202212</v>
      </c>
      <c r="G1" s="450">
        <v>202212</v>
      </c>
      <c r="H1" s="450">
        <v>202212</v>
      </c>
      <c r="I1" s="450">
        <v>202212</v>
      </c>
      <c r="J1" s="450">
        <v>202212</v>
      </c>
      <c r="K1" s="450">
        <v>202212</v>
      </c>
      <c r="L1" s="450">
        <v>202212</v>
      </c>
      <c r="M1" s="450">
        <v>202212</v>
      </c>
      <c r="N1" s="450">
        <v>202212</v>
      </c>
      <c r="O1" s="450">
        <v>202212</v>
      </c>
      <c r="P1" s="450">
        <v>202306</v>
      </c>
      <c r="Q1" s="450">
        <v>202306</v>
      </c>
      <c r="R1" s="450">
        <v>202306</v>
      </c>
      <c r="S1" s="450">
        <v>202306</v>
      </c>
      <c r="T1" s="450">
        <v>202306</v>
      </c>
      <c r="U1" s="450">
        <v>202306</v>
      </c>
      <c r="V1" s="450">
        <v>202306</v>
      </c>
      <c r="W1" s="450">
        <v>202306</v>
      </c>
      <c r="X1" s="450">
        <v>202306</v>
      </c>
      <c r="Y1" s="450">
        <v>202306</v>
      </c>
      <c r="Z1" s="450">
        <v>202306</v>
      </c>
      <c r="AA1" s="450">
        <v>202306</v>
      </c>
      <c r="AB1" s="450">
        <v>202306</v>
      </c>
      <c r="AC1" s="450"/>
    </row>
    <row r="2" spans="1:29" ht="24.75" customHeight="1">
      <c r="C2" s="686" t="s">
        <v>1</v>
      </c>
      <c r="D2" s="686"/>
      <c r="E2" s="686"/>
      <c r="F2" s="686"/>
      <c r="G2" s="686"/>
      <c r="H2" s="686"/>
      <c r="I2" s="686"/>
      <c r="J2" s="686"/>
      <c r="K2" s="686"/>
      <c r="L2" s="686"/>
      <c r="M2" s="686"/>
      <c r="N2" s="686"/>
      <c r="O2" s="686"/>
      <c r="P2" s="686"/>
      <c r="Q2" s="686"/>
      <c r="R2" s="686"/>
      <c r="S2" s="686"/>
      <c r="T2" s="686"/>
      <c r="U2" s="686"/>
      <c r="V2" s="686"/>
      <c r="W2" s="686"/>
      <c r="X2" s="686"/>
      <c r="Y2" s="686"/>
      <c r="Z2" s="686"/>
      <c r="AA2" s="686"/>
      <c r="AB2" s="686"/>
    </row>
    <row r="3" spans="1:29" ht="36" customHeight="1">
      <c r="B3" s="452"/>
      <c r="C3" s="702" t="s">
        <v>519</v>
      </c>
      <c r="D3" s="702"/>
      <c r="E3" s="702"/>
      <c r="F3" s="702"/>
      <c r="G3" s="702"/>
      <c r="H3" s="702"/>
      <c r="I3" s="702"/>
      <c r="J3" s="702"/>
      <c r="K3" s="702"/>
      <c r="L3" s="702"/>
      <c r="M3" s="702"/>
      <c r="N3" s="702"/>
      <c r="O3" s="702"/>
      <c r="P3" s="702"/>
      <c r="Q3" s="702"/>
      <c r="R3" s="702"/>
      <c r="S3" s="702"/>
      <c r="T3" s="702"/>
      <c r="U3" s="702"/>
      <c r="V3" s="702"/>
      <c r="W3" s="702"/>
      <c r="X3" s="702"/>
      <c r="Y3" s="702"/>
      <c r="Z3" s="702"/>
      <c r="AA3" s="702"/>
      <c r="AB3" s="702"/>
    </row>
    <row r="4" spans="1:29" ht="30" customHeight="1" thickBot="1">
      <c r="B4" s="63"/>
      <c r="C4" s="879" t="str">
        <f>Cover!C5</f>
        <v>Intesa Sanpaolo S.p.A.</v>
      </c>
      <c r="D4" s="879"/>
      <c r="E4" s="879"/>
      <c r="F4" s="879"/>
      <c r="G4" s="879"/>
      <c r="H4" s="879"/>
      <c r="I4" s="879"/>
      <c r="J4" s="879"/>
      <c r="K4" s="879"/>
      <c r="L4" s="879"/>
      <c r="M4" s="879"/>
      <c r="N4" s="879"/>
      <c r="O4" s="879"/>
      <c r="P4" s="879"/>
      <c r="Q4" s="879"/>
      <c r="R4" s="879"/>
      <c r="S4" s="879"/>
      <c r="T4" s="879"/>
      <c r="U4" s="879"/>
      <c r="V4" s="879"/>
      <c r="W4" s="879"/>
      <c r="X4" s="879"/>
      <c r="Y4" s="879"/>
      <c r="Z4" s="879"/>
      <c r="AA4" s="879"/>
      <c r="AB4" s="879"/>
    </row>
    <row r="5" spans="1:29" s="453" customFormat="1" ht="28.5" customHeight="1" thickBot="1">
      <c r="A5" s="449"/>
      <c r="C5" s="866" t="s">
        <v>13</v>
      </c>
      <c r="D5" s="867"/>
      <c r="E5" s="867"/>
      <c r="F5" s="867"/>
      <c r="G5" s="867"/>
      <c r="H5" s="867"/>
      <c r="I5" s="867"/>
      <c r="J5" s="867"/>
      <c r="K5" s="867"/>
      <c r="L5" s="867"/>
      <c r="M5" s="867"/>
      <c r="N5" s="867"/>
      <c r="O5" s="868"/>
      <c r="P5" s="866" t="s">
        <v>15</v>
      </c>
      <c r="Q5" s="867"/>
      <c r="R5" s="867"/>
      <c r="S5" s="867"/>
      <c r="T5" s="867"/>
      <c r="U5" s="867"/>
      <c r="V5" s="867"/>
      <c r="W5" s="867"/>
      <c r="X5" s="867"/>
      <c r="Y5" s="867"/>
      <c r="Z5" s="867"/>
      <c r="AA5" s="867"/>
      <c r="AB5" s="868"/>
    </row>
    <row r="6" spans="1:29" s="453" customFormat="1" ht="28.5" customHeight="1" thickBot="1">
      <c r="A6" s="449"/>
      <c r="B6" s="454"/>
      <c r="C6" s="866" t="s">
        <v>520</v>
      </c>
      <c r="D6" s="867"/>
      <c r="E6" s="867"/>
      <c r="F6" s="867"/>
      <c r="G6" s="867"/>
      <c r="H6" s="867"/>
      <c r="I6" s="867"/>
      <c r="J6" s="867"/>
      <c r="K6" s="867"/>
      <c r="L6" s="867"/>
      <c r="M6" s="867"/>
      <c r="N6" s="868"/>
      <c r="O6" s="862" t="s">
        <v>521</v>
      </c>
      <c r="P6" s="866" t="s">
        <v>520</v>
      </c>
      <c r="Q6" s="867"/>
      <c r="R6" s="867"/>
      <c r="S6" s="867"/>
      <c r="T6" s="867"/>
      <c r="U6" s="867"/>
      <c r="V6" s="867"/>
      <c r="W6" s="867"/>
      <c r="X6" s="867"/>
      <c r="Y6" s="867"/>
      <c r="Z6" s="867"/>
      <c r="AA6" s="868"/>
      <c r="AB6" s="862" t="s">
        <v>521</v>
      </c>
    </row>
    <row r="7" spans="1:29" s="453" customFormat="1" ht="28.5" customHeight="1" thickBot="1">
      <c r="A7" s="449"/>
      <c r="B7" s="454" t="s">
        <v>296</v>
      </c>
      <c r="C7" s="866" t="s">
        <v>522</v>
      </c>
      <c r="D7" s="867"/>
      <c r="E7" s="877"/>
      <c r="F7" s="877"/>
      <c r="G7" s="877"/>
      <c r="H7" s="878"/>
      <c r="I7" s="866" t="s">
        <v>415</v>
      </c>
      <c r="J7" s="867"/>
      <c r="K7" s="867"/>
      <c r="L7" s="868"/>
      <c r="M7" s="866" t="s">
        <v>523</v>
      </c>
      <c r="N7" s="868"/>
      <c r="O7" s="875"/>
      <c r="P7" s="866" t="s">
        <v>522</v>
      </c>
      <c r="Q7" s="867"/>
      <c r="R7" s="867"/>
      <c r="S7" s="867"/>
      <c r="T7" s="867"/>
      <c r="U7" s="868"/>
      <c r="V7" s="866" t="s">
        <v>415</v>
      </c>
      <c r="W7" s="867"/>
      <c r="X7" s="867"/>
      <c r="Y7" s="868"/>
      <c r="Z7" s="866" t="s">
        <v>523</v>
      </c>
      <c r="AA7" s="868"/>
      <c r="AB7" s="875"/>
    </row>
    <row r="8" spans="1:29" s="449" customFormat="1" ht="54.75" customHeight="1" thickBot="1">
      <c r="A8" s="850" t="s">
        <v>524</v>
      </c>
      <c r="B8" s="871" t="s">
        <v>525</v>
      </c>
      <c r="C8" s="850" t="s">
        <v>526</v>
      </c>
      <c r="D8" s="850" t="s">
        <v>527</v>
      </c>
      <c r="E8" s="856" t="s">
        <v>528</v>
      </c>
      <c r="F8" s="857"/>
      <c r="G8" s="857"/>
      <c r="H8" s="858"/>
      <c r="I8" s="874" t="s">
        <v>529</v>
      </c>
      <c r="J8" s="862"/>
      <c r="K8" s="850" t="s">
        <v>530</v>
      </c>
      <c r="L8" s="862"/>
      <c r="M8" s="697" t="s">
        <v>531</v>
      </c>
      <c r="N8" s="865"/>
      <c r="O8" s="875"/>
      <c r="P8" s="850" t="s">
        <v>526</v>
      </c>
      <c r="Q8" s="850" t="s">
        <v>527</v>
      </c>
      <c r="R8" s="856" t="s">
        <v>528</v>
      </c>
      <c r="S8" s="857"/>
      <c r="T8" s="857"/>
      <c r="U8" s="858"/>
      <c r="V8" s="850" t="s">
        <v>529</v>
      </c>
      <c r="W8" s="862"/>
      <c r="X8" s="850" t="s">
        <v>530</v>
      </c>
      <c r="Y8" s="862"/>
      <c r="Z8" s="697" t="s">
        <v>531</v>
      </c>
      <c r="AA8" s="865"/>
      <c r="AB8" s="875"/>
    </row>
    <row r="9" spans="1:29" s="449" customFormat="1" ht="65.25" customHeight="1">
      <c r="A9" s="869"/>
      <c r="B9" s="872"/>
      <c r="C9" s="851"/>
      <c r="D9" s="851"/>
      <c r="E9" s="859"/>
      <c r="F9" s="860"/>
      <c r="G9" s="860"/>
      <c r="H9" s="861"/>
      <c r="I9" s="860"/>
      <c r="J9" s="864"/>
      <c r="K9" s="863"/>
      <c r="L9" s="864"/>
      <c r="M9" s="850" t="s">
        <v>532</v>
      </c>
      <c r="N9" s="853" t="s">
        <v>395</v>
      </c>
      <c r="O9" s="875"/>
      <c r="P9" s="851"/>
      <c r="Q9" s="851"/>
      <c r="R9" s="859"/>
      <c r="S9" s="860"/>
      <c r="T9" s="860"/>
      <c r="U9" s="861"/>
      <c r="V9" s="863"/>
      <c r="W9" s="864"/>
      <c r="X9" s="863"/>
      <c r="Y9" s="864"/>
      <c r="Z9" s="850" t="s">
        <v>532</v>
      </c>
      <c r="AA9" s="853" t="s">
        <v>395</v>
      </c>
      <c r="AB9" s="875"/>
    </row>
    <row r="10" spans="1:29" s="449" customFormat="1" ht="47.25" customHeight="1">
      <c r="A10" s="869"/>
      <c r="B10" s="872"/>
      <c r="C10" s="851"/>
      <c r="D10" s="851" t="s">
        <v>533</v>
      </c>
      <c r="E10" s="846" t="s">
        <v>534</v>
      </c>
      <c r="F10" s="848" t="s">
        <v>535</v>
      </c>
      <c r="G10" s="848" t="s">
        <v>536</v>
      </c>
      <c r="H10" s="846" t="s">
        <v>537</v>
      </c>
      <c r="I10" s="842" t="s">
        <v>341</v>
      </c>
      <c r="J10" s="844" t="s">
        <v>538</v>
      </c>
      <c r="K10" s="842" t="s">
        <v>341</v>
      </c>
      <c r="L10" s="844" t="s">
        <v>538</v>
      </c>
      <c r="M10" s="851"/>
      <c r="N10" s="854"/>
      <c r="O10" s="875"/>
      <c r="P10" s="851"/>
      <c r="Q10" s="851" t="s">
        <v>533</v>
      </c>
      <c r="R10" s="846" t="s">
        <v>534</v>
      </c>
      <c r="S10" s="848" t="s">
        <v>535</v>
      </c>
      <c r="T10" s="848" t="s">
        <v>536</v>
      </c>
      <c r="U10" s="846" t="s">
        <v>537</v>
      </c>
      <c r="V10" s="842" t="s">
        <v>341</v>
      </c>
      <c r="W10" s="844" t="s">
        <v>538</v>
      </c>
      <c r="X10" s="842" t="s">
        <v>341</v>
      </c>
      <c r="Y10" s="844" t="s">
        <v>538</v>
      </c>
      <c r="Z10" s="851"/>
      <c r="AA10" s="854"/>
      <c r="AB10" s="875"/>
    </row>
    <row r="11" spans="1:29" s="449" customFormat="1" ht="143.25" customHeight="1" thickBot="1">
      <c r="A11" s="870"/>
      <c r="B11" s="873"/>
      <c r="C11" s="852"/>
      <c r="D11" s="852"/>
      <c r="E11" s="847"/>
      <c r="F11" s="849"/>
      <c r="G11" s="849"/>
      <c r="H11" s="847"/>
      <c r="I11" s="843"/>
      <c r="J11" s="845"/>
      <c r="K11" s="843"/>
      <c r="L11" s="845"/>
      <c r="M11" s="852"/>
      <c r="N11" s="855"/>
      <c r="O11" s="876"/>
      <c r="P11" s="852"/>
      <c r="Q11" s="852"/>
      <c r="R11" s="847"/>
      <c r="S11" s="849"/>
      <c r="T11" s="849"/>
      <c r="U11" s="847"/>
      <c r="V11" s="843"/>
      <c r="W11" s="845"/>
      <c r="X11" s="843"/>
      <c r="Y11" s="845"/>
      <c r="Z11" s="852"/>
      <c r="AA11" s="855"/>
      <c r="AB11" s="876"/>
    </row>
    <row r="12" spans="1:29" ht="15" customHeight="1">
      <c r="A12" s="455" t="s">
        <v>539</v>
      </c>
      <c r="B12" s="838" t="s">
        <v>540</v>
      </c>
      <c r="C12" s="456">
        <v>64.875252000000003</v>
      </c>
      <c r="D12" s="457">
        <v>64.875073</v>
      </c>
      <c r="E12" s="458">
        <v>4.627E-3</v>
      </c>
      <c r="F12" s="458">
        <v>0</v>
      </c>
      <c r="G12" s="458">
        <v>64.870446000000001</v>
      </c>
      <c r="H12" s="459">
        <v>0</v>
      </c>
      <c r="I12" s="460">
        <v>0</v>
      </c>
      <c r="J12" s="461">
        <v>0</v>
      </c>
      <c r="K12" s="460">
        <v>0</v>
      </c>
      <c r="L12" s="462">
        <v>0</v>
      </c>
      <c r="M12" s="460">
        <v>0</v>
      </c>
      <c r="N12" s="461">
        <v>0</v>
      </c>
      <c r="O12" s="463"/>
      <c r="P12" s="456">
        <v>39.927742000000002</v>
      </c>
      <c r="Q12" s="457">
        <v>39.927638000000002</v>
      </c>
      <c r="R12" s="458">
        <v>4.8380000000000003E-3</v>
      </c>
      <c r="S12" s="458">
        <v>0</v>
      </c>
      <c r="T12" s="458">
        <v>39.922800000000002</v>
      </c>
      <c r="U12" s="459">
        <v>0</v>
      </c>
      <c r="V12" s="460">
        <v>0</v>
      </c>
      <c r="W12" s="461">
        <v>0</v>
      </c>
      <c r="X12" s="460">
        <v>0</v>
      </c>
      <c r="Y12" s="462">
        <v>0</v>
      </c>
      <c r="Z12" s="460">
        <v>0</v>
      </c>
      <c r="AA12" s="461">
        <v>0</v>
      </c>
      <c r="AB12" s="463"/>
    </row>
    <row r="13" spans="1:29" ht="15" customHeight="1">
      <c r="A13" s="464" t="s">
        <v>541</v>
      </c>
      <c r="B13" s="839"/>
      <c r="C13" s="465">
        <v>49.642859000000001</v>
      </c>
      <c r="D13" s="466">
        <v>49.642609999999998</v>
      </c>
      <c r="E13" s="467">
        <v>0</v>
      </c>
      <c r="F13" s="467">
        <v>0</v>
      </c>
      <c r="G13" s="467">
        <v>49.642609999999998</v>
      </c>
      <c r="H13" s="468">
        <v>0</v>
      </c>
      <c r="I13" s="469">
        <v>0</v>
      </c>
      <c r="J13" s="470">
        <v>0</v>
      </c>
      <c r="K13" s="469">
        <v>0</v>
      </c>
      <c r="L13" s="471">
        <v>0</v>
      </c>
      <c r="M13" s="469">
        <v>0</v>
      </c>
      <c r="N13" s="470">
        <v>0</v>
      </c>
      <c r="O13" s="472"/>
      <c r="P13" s="465">
        <v>9.8783829999999995</v>
      </c>
      <c r="Q13" s="466">
        <v>9.8782599999999992</v>
      </c>
      <c r="R13" s="467">
        <v>0</v>
      </c>
      <c r="S13" s="467">
        <v>0</v>
      </c>
      <c r="T13" s="467">
        <v>9.8782599999999992</v>
      </c>
      <c r="U13" s="468">
        <v>0</v>
      </c>
      <c r="V13" s="469">
        <v>0</v>
      </c>
      <c r="W13" s="470">
        <v>0</v>
      </c>
      <c r="X13" s="469">
        <v>0</v>
      </c>
      <c r="Y13" s="471">
        <v>0</v>
      </c>
      <c r="Z13" s="469">
        <v>0</v>
      </c>
      <c r="AA13" s="470">
        <v>0</v>
      </c>
      <c r="AB13" s="472"/>
    </row>
    <row r="14" spans="1:29" ht="15" customHeight="1">
      <c r="A14" s="464" t="s">
        <v>542</v>
      </c>
      <c r="B14" s="839"/>
      <c r="C14" s="465">
        <v>0</v>
      </c>
      <c r="D14" s="466">
        <v>0</v>
      </c>
      <c r="E14" s="467">
        <v>0</v>
      </c>
      <c r="F14" s="467">
        <v>0</v>
      </c>
      <c r="G14" s="467">
        <v>0</v>
      </c>
      <c r="H14" s="468">
        <v>0</v>
      </c>
      <c r="I14" s="469">
        <v>0</v>
      </c>
      <c r="J14" s="473">
        <v>0</v>
      </c>
      <c r="K14" s="469">
        <v>0</v>
      </c>
      <c r="L14" s="473">
        <v>0</v>
      </c>
      <c r="M14" s="469">
        <v>0</v>
      </c>
      <c r="N14" s="470">
        <v>0</v>
      </c>
      <c r="O14" s="474"/>
      <c r="P14" s="465">
        <v>0</v>
      </c>
      <c r="Q14" s="466">
        <v>0</v>
      </c>
      <c r="R14" s="467">
        <v>0</v>
      </c>
      <c r="S14" s="467">
        <v>0</v>
      </c>
      <c r="T14" s="467">
        <v>0</v>
      </c>
      <c r="U14" s="468">
        <v>0</v>
      </c>
      <c r="V14" s="469">
        <v>0</v>
      </c>
      <c r="W14" s="473">
        <v>0</v>
      </c>
      <c r="X14" s="469">
        <v>0</v>
      </c>
      <c r="Y14" s="473">
        <v>0</v>
      </c>
      <c r="Z14" s="469">
        <v>0</v>
      </c>
      <c r="AA14" s="470">
        <v>0</v>
      </c>
      <c r="AB14" s="474"/>
    </row>
    <row r="15" spans="1:29" ht="15" customHeight="1">
      <c r="A15" s="464" t="s">
        <v>543</v>
      </c>
      <c r="B15" s="839"/>
      <c r="C15" s="465">
        <v>0</v>
      </c>
      <c r="D15" s="466">
        <v>0</v>
      </c>
      <c r="E15" s="467">
        <v>0</v>
      </c>
      <c r="F15" s="467">
        <v>0</v>
      </c>
      <c r="G15" s="467">
        <v>0</v>
      </c>
      <c r="H15" s="468">
        <v>0</v>
      </c>
      <c r="I15" s="469">
        <v>0</v>
      </c>
      <c r="J15" s="470">
        <v>0</v>
      </c>
      <c r="K15" s="469">
        <v>0</v>
      </c>
      <c r="L15" s="471">
        <v>0</v>
      </c>
      <c r="M15" s="469">
        <v>0</v>
      </c>
      <c r="N15" s="470">
        <v>0</v>
      </c>
      <c r="O15" s="472"/>
      <c r="P15" s="465">
        <v>0</v>
      </c>
      <c r="Q15" s="466">
        <v>0</v>
      </c>
      <c r="R15" s="467">
        <v>0</v>
      </c>
      <c r="S15" s="467">
        <v>0</v>
      </c>
      <c r="T15" s="467">
        <v>0</v>
      </c>
      <c r="U15" s="468">
        <v>0</v>
      </c>
      <c r="V15" s="469">
        <v>0</v>
      </c>
      <c r="W15" s="470">
        <v>0</v>
      </c>
      <c r="X15" s="469">
        <v>0</v>
      </c>
      <c r="Y15" s="471">
        <v>0</v>
      </c>
      <c r="Z15" s="469">
        <v>0</v>
      </c>
      <c r="AA15" s="470">
        <v>0</v>
      </c>
      <c r="AB15" s="472"/>
    </row>
    <row r="16" spans="1:29" ht="15" customHeight="1">
      <c r="A16" s="464" t="s">
        <v>544</v>
      </c>
      <c r="B16" s="839"/>
      <c r="C16" s="465">
        <v>0</v>
      </c>
      <c r="D16" s="466">
        <v>0</v>
      </c>
      <c r="E16" s="467">
        <v>0</v>
      </c>
      <c r="F16" s="467">
        <v>0</v>
      </c>
      <c r="G16" s="467">
        <v>0</v>
      </c>
      <c r="H16" s="468">
        <v>0</v>
      </c>
      <c r="I16" s="469">
        <v>0</v>
      </c>
      <c r="J16" s="470">
        <v>0</v>
      </c>
      <c r="K16" s="469">
        <v>0</v>
      </c>
      <c r="L16" s="471">
        <v>0</v>
      </c>
      <c r="M16" s="469">
        <v>0</v>
      </c>
      <c r="N16" s="470">
        <v>0</v>
      </c>
      <c r="O16" s="472"/>
      <c r="P16" s="465">
        <v>0</v>
      </c>
      <c r="Q16" s="466">
        <v>0</v>
      </c>
      <c r="R16" s="467">
        <v>0</v>
      </c>
      <c r="S16" s="467">
        <v>0</v>
      </c>
      <c r="T16" s="467">
        <v>0</v>
      </c>
      <c r="U16" s="468">
        <v>0</v>
      </c>
      <c r="V16" s="469">
        <v>0</v>
      </c>
      <c r="W16" s="470">
        <v>0</v>
      </c>
      <c r="X16" s="469">
        <v>0</v>
      </c>
      <c r="Y16" s="471">
        <v>0</v>
      </c>
      <c r="Z16" s="469">
        <v>0</v>
      </c>
      <c r="AA16" s="470">
        <v>0</v>
      </c>
      <c r="AB16" s="472"/>
    </row>
    <row r="17" spans="1:28" ht="15" customHeight="1">
      <c r="A17" s="464" t="s">
        <v>545</v>
      </c>
      <c r="B17" s="839"/>
      <c r="C17" s="465">
        <v>583.59501799999998</v>
      </c>
      <c r="D17" s="466">
        <v>583.57944099999997</v>
      </c>
      <c r="E17" s="467">
        <v>1.805545</v>
      </c>
      <c r="F17" s="467">
        <v>0</v>
      </c>
      <c r="G17" s="467">
        <v>45.437157999999997</v>
      </c>
      <c r="H17" s="468">
        <v>536.33985600000005</v>
      </c>
      <c r="I17" s="469">
        <v>0</v>
      </c>
      <c r="J17" s="470">
        <v>0</v>
      </c>
      <c r="K17" s="469">
        <v>0</v>
      </c>
      <c r="L17" s="471">
        <v>0</v>
      </c>
      <c r="M17" s="469">
        <v>0</v>
      </c>
      <c r="N17" s="470">
        <v>0</v>
      </c>
      <c r="O17" s="472"/>
      <c r="P17" s="465">
        <v>790.496577</v>
      </c>
      <c r="Q17" s="466">
        <v>790.47951499999999</v>
      </c>
      <c r="R17" s="467">
        <v>0</v>
      </c>
      <c r="S17" s="467">
        <v>0</v>
      </c>
      <c r="T17" s="467">
        <v>247.48145199999999</v>
      </c>
      <c r="U17" s="468">
        <v>542.998063</v>
      </c>
      <c r="V17" s="469">
        <v>0</v>
      </c>
      <c r="W17" s="470">
        <v>0</v>
      </c>
      <c r="X17" s="469">
        <v>0</v>
      </c>
      <c r="Y17" s="471">
        <v>0</v>
      </c>
      <c r="Z17" s="469">
        <v>0</v>
      </c>
      <c r="AA17" s="470">
        <v>0</v>
      </c>
      <c r="AB17" s="472"/>
    </row>
    <row r="18" spans="1:28" ht="15" customHeight="1">
      <c r="A18" s="475" t="s">
        <v>546</v>
      </c>
      <c r="B18" s="839"/>
      <c r="C18" s="476">
        <v>16.372543</v>
      </c>
      <c r="D18" s="477">
        <v>0</v>
      </c>
      <c r="E18" s="478">
        <v>16.372543</v>
      </c>
      <c r="F18" s="478">
        <v>0</v>
      </c>
      <c r="G18" s="478">
        <v>0</v>
      </c>
      <c r="H18" s="479">
        <v>0</v>
      </c>
      <c r="I18" s="480">
        <v>0</v>
      </c>
      <c r="J18" s="481">
        <v>0</v>
      </c>
      <c r="K18" s="480">
        <v>0</v>
      </c>
      <c r="L18" s="482">
        <v>0</v>
      </c>
      <c r="M18" s="480">
        <v>0</v>
      </c>
      <c r="N18" s="481">
        <v>0</v>
      </c>
      <c r="O18" s="483"/>
      <c r="P18" s="476">
        <v>11.852086</v>
      </c>
      <c r="Q18" s="477">
        <v>0</v>
      </c>
      <c r="R18" s="478">
        <v>11.852086</v>
      </c>
      <c r="S18" s="478">
        <v>0</v>
      </c>
      <c r="T18" s="478">
        <v>0</v>
      </c>
      <c r="U18" s="479">
        <v>0</v>
      </c>
      <c r="V18" s="480">
        <v>0</v>
      </c>
      <c r="W18" s="481">
        <v>0</v>
      </c>
      <c r="X18" s="480">
        <v>0</v>
      </c>
      <c r="Y18" s="482">
        <v>0</v>
      </c>
      <c r="Z18" s="480">
        <v>0</v>
      </c>
      <c r="AA18" s="481">
        <v>0</v>
      </c>
      <c r="AB18" s="483"/>
    </row>
    <row r="19" spans="1:28" ht="12" thickBot="1">
      <c r="A19" s="484" t="s">
        <v>292</v>
      </c>
      <c r="B19" s="840"/>
      <c r="C19" s="485">
        <f t="shared" ref="C19:N19" si="0">+C12+C13+C14+C15+C16+C17+C18</f>
        <v>714.48567199999991</v>
      </c>
      <c r="D19" s="486">
        <f t="shared" si="0"/>
        <v>698.09712400000001</v>
      </c>
      <c r="E19" s="487">
        <f t="shared" si="0"/>
        <v>18.182715000000002</v>
      </c>
      <c r="F19" s="487">
        <f t="shared" si="0"/>
        <v>0</v>
      </c>
      <c r="G19" s="487">
        <f t="shared" si="0"/>
        <v>159.95021400000002</v>
      </c>
      <c r="H19" s="488">
        <f t="shared" si="0"/>
        <v>536.33985600000005</v>
      </c>
      <c r="I19" s="485">
        <f t="shared" si="0"/>
        <v>0</v>
      </c>
      <c r="J19" s="487">
        <f t="shared" si="0"/>
        <v>0</v>
      </c>
      <c r="K19" s="485">
        <f t="shared" si="0"/>
        <v>0</v>
      </c>
      <c r="L19" s="488">
        <f t="shared" si="0"/>
        <v>0</v>
      </c>
      <c r="M19" s="485">
        <f t="shared" si="0"/>
        <v>0</v>
      </c>
      <c r="N19" s="487">
        <f t="shared" si="0"/>
        <v>0</v>
      </c>
      <c r="O19" s="489">
        <v>0</v>
      </c>
      <c r="P19" s="485">
        <f t="shared" ref="P19:AA19" si="1">+P12+P13+P14+P15+P16+P17+P18</f>
        <v>852.15478799999994</v>
      </c>
      <c r="Q19" s="486">
        <f t="shared" si="1"/>
        <v>840.28541299999995</v>
      </c>
      <c r="R19" s="487">
        <f t="shared" si="1"/>
        <v>11.856923999999999</v>
      </c>
      <c r="S19" s="487">
        <f t="shared" si="1"/>
        <v>0</v>
      </c>
      <c r="T19" s="487">
        <f t="shared" si="1"/>
        <v>297.282512</v>
      </c>
      <c r="U19" s="488">
        <f t="shared" si="1"/>
        <v>542.998063</v>
      </c>
      <c r="V19" s="485">
        <f t="shared" si="1"/>
        <v>0</v>
      </c>
      <c r="W19" s="487">
        <f t="shared" si="1"/>
        <v>0</v>
      </c>
      <c r="X19" s="485">
        <f t="shared" si="1"/>
        <v>0</v>
      </c>
      <c r="Y19" s="488">
        <f t="shared" si="1"/>
        <v>0</v>
      </c>
      <c r="Z19" s="485">
        <f t="shared" si="1"/>
        <v>0</v>
      </c>
      <c r="AA19" s="487">
        <f t="shared" si="1"/>
        <v>0</v>
      </c>
      <c r="AB19" s="489">
        <v>0</v>
      </c>
    </row>
    <row r="20" spans="1:28">
      <c r="A20" s="455" t="s">
        <v>539</v>
      </c>
      <c r="B20" s="838" t="s">
        <v>547</v>
      </c>
      <c r="C20" s="456">
        <v>5.016235</v>
      </c>
      <c r="D20" s="457">
        <v>5.016235</v>
      </c>
      <c r="E20" s="458">
        <v>0</v>
      </c>
      <c r="F20" s="458">
        <v>0</v>
      </c>
      <c r="G20" s="458">
        <v>5.0162019999999998</v>
      </c>
      <c r="H20" s="459">
        <v>3.3000000000000003E-5</v>
      </c>
      <c r="I20" s="460">
        <v>0</v>
      </c>
      <c r="J20" s="461">
        <v>0</v>
      </c>
      <c r="K20" s="460">
        <v>0</v>
      </c>
      <c r="L20" s="462">
        <v>0</v>
      </c>
      <c r="M20" s="460">
        <v>0</v>
      </c>
      <c r="N20" s="461">
        <v>0</v>
      </c>
      <c r="O20" s="463"/>
      <c r="P20" s="456">
        <v>49.957147999999997</v>
      </c>
      <c r="Q20" s="457">
        <v>49.956772999999998</v>
      </c>
      <c r="R20" s="458">
        <v>0</v>
      </c>
      <c r="S20" s="458">
        <v>0</v>
      </c>
      <c r="T20" s="458">
        <v>49.956730999999998</v>
      </c>
      <c r="U20" s="459">
        <v>4.1999999999999998E-5</v>
      </c>
      <c r="V20" s="460">
        <v>0</v>
      </c>
      <c r="W20" s="461">
        <v>0</v>
      </c>
      <c r="X20" s="460">
        <v>0</v>
      </c>
      <c r="Y20" s="462">
        <v>0</v>
      </c>
      <c r="Z20" s="460">
        <v>0</v>
      </c>
      <c r="AA20" s="461">
        <v>0</v>
      </c>
      <c r="AB20" s="463"/>
    </row>
    <row r="21" spans="1:28">
      <c r="A21" s="464" t="s">
        <v>541</v>
      </c>
      <c r="B21" s="839"/>
      <c r="C21" s="465">
        <v>78.930351000000002</v>
      </c>
      <c r="D21" s="466">
        <v>78.928437000000002</v>
      </c>
      <c r="E21" s="467">
        <v>2.3861E-2</v>
      </c>
      <c r="F21" s="467">
        <v>0</v>
      </c>
      <c r="G21" s="467">
        <v>78.904576000000006</v>
      </c>
      <c r="H21" s="468">
        <v>0</v>
      </c>
      <c r="I21" s="469">
        <v>0</v>
      </c>
      <c r="J21" s="470">
        <v>0</v>
      </c>
      <c r="K21" s="469">
        <v>0</v>
      </c>
      <c r="L21" s="471">
        <v>0</v>
      </c>
      <c r="M21" s="469">
        <v>0</v>
      </c>
      <c r="N21" s="470">
        <v>0</v>
      </c>
      <c r="O21" s="472"/>
      <c r="P21" s="465">
        <v>140.47082800000001</v>
      </c>
      <c r="Q21" s="466">
        <v>140.46736799999999</v>
      </c>
      <c r="R21" s="467">
        <v>0.13610700000000001</v>
      </c>
      <c r="S21" s="467">
        <v>0</v>
      </c>
      <c r="T21" s="467">
        <v>140.33126100000001</v>
      </c>
      <c r="U21" s="468">
        <v>0</v>
      </c>
      <c r="V21" s="469">
        <v>0</v>
      </c>
      <c r="W21" s="470">
        <v>0</v>
      </c>
      <c r="X21" s="469">
        <v>0</v>
      </c>
      <c r="Y21" s="471">
        <v>0</v>
      </c>
      <c r="Z21" s="469">
        <v>0</v>
      </c>
      <c r="AA21" s="470">
        <v>0</v>
      </c>
      <c r="AB21" s="472"/>
    </row>
    <row r="22" spans="1:28">
      <c r="A22" s="464" t="s">
        <v>542</v>
      </c>
      <c r="B22" s="839"/>
      <c r="C22" s="465">
        <v>2.5799999999999998E-4</v>
      </c>
      <c r="D22" s="466">
        <v>2.5799999999999998E-4</v>
      </c>
      <c r="E22" s="467">
        <v>2.5799999999999998E-4</v>
      </c>
      <c r="F22" s="467">
        <v>0</v>
      </c>
      <c r="G22" s="467">
        <v>0</v>
      </c>
      <c r="H22" s="468">
        <v>0</v>
      </c>
      <c r="I22" s="469">
        <v>0</v>
      </c>
      <c r="J22" s="473">
        <v>0</v>
      </c>
      <c r="K22" s="469">
        <v>0</v>
      </c>
      <c r="L22" s="473">
        <v>0</v>
      </c>
      <c r="M22" s="469">
        <v>0</v>
      </c>
      <c r="N22" s="470">
        <v>0</v>
      </c>
      <c r="O22" s="474"/>
      <c r="P22" s="465">
        <v>0</v>
      </c>
      <c r="Q22" s="466">
        <v>0</v>
      </c>
      <c r="R22" s="467">
        <v>0</v>
      </c>
      <c r="S22" s="467">
        <v>0</v>
      </c>
      <c r="T22" s="467">
        <v>0</v>
      </c>
      <c r="U22" s="468">
        <v>0</v>
      </c>
      <c r="V22" s="469">
        <v>0</v>
      </c>
      <c r="W22" s="473">
        <v>0</v>
      </c>
      <c r="X22" s="469">
        <v>0</v>
      </c>
      <c r="Y22" s="473">
        <v>0</v>
      </c>
      <c r="Z22" s="469">
        <v>0</v>
      </c>
      <c r="AA22" s="470">
        <v>0</v>
      </c>
      <c r="AB22" s="474"/>
    </row>
    <row r="23" spans="1:28">
      <c r="A23" s="464" t="s">
        <v>543</v>
      </c>
      <c r="B23" s="839"/>
      <c r="C23" s="465">
        <v>0</v>
      </c>
      <c r="D23" s="466">
        <v>0</v>
      </c>
      <c r="E23" s="467">
        <v>0</v>
      </c>
      <c r="F23" s="467">
        <v>0</v>
      </c>
      <c r="G23" s="467">
        <v>0</v>
      </c>
      <c r="H23" s="468">
        <v>0</v>
      </c>
      <c r="I23" s="469">
        <v>0</v>
      </c>
      <c r="J23" s="470">
        <v>0</v>
      </c>
      <c r="K23" s="469">
        <v>0</v>
      </c>
      <c r="L23" s="471">
        <v>0</v>
      </c>
      <c r="M23" s="469">
        <v>0</v>
      </c>
      <c r="N23" s="470">
        <v>0</v>
      </c>
      <c r="O23" s="472"/>
      <c r="P23" s="465">
        <v>14.318641</v>
      </c>
      <c r="Q23" s="466">
        <v>14.317873000000001</v>
      </c>
      <c r="R23" s="467">
        <v>0</v>
      </c>
      <c r="S23" s="467">
        <v>0</v>
      </c>
      <c r="T23" s="467">
        <v>14.317873000000001</v>
      </c>
      <c r="U23" s="468">
        <v>0</v>
      </c>
      <c r="V23" s="469">
        <v>0</v>
      </c>
      <c r="W23" s="470">
        <v>0</v>
      </c>
      <c r="X23" s="469">
        <v>0</v>
      </c>
      <c r="Y23" s="471">
        <v>0</v>
      </c>
      <c r="Z23" s="469">
        <v>0</v>
      </c>
      <c r="AA23" s="470">
        <v>0</v>
      </c>
      <c r="AB23" s="472"/>
    </row>
    <row r="24" spans="1:28">
      <c r="A24" s="464" t="s">
        <v>544</v>
      </c>
      <c r="B24" s="839"/>
      <c r="C24" s="465">
        <v>9.5767950000000006</v>
      </c>
      <c r="D24" s="466">
        <v>9.5763359999999995</v>
      </c>
      <c r="E24" s="467">
        <v>1.838E-3</v>
      </c>
      <c r="F24" s="467">
        <v>0</v>
      </c>
      <c r="G24" s="467">
        <v>9.5744980000000002</v>
      </c>
      <c r="H24" s="468">
        <v>0</v>
      </c>
      <c r="I24" s="469">
        <v>0</v>
      </c>
      <c r="J24" s="470">
        <v>0</v>
      </c>
      <c r="K24" s="469">
        <v>0</v>
      </c>
      <c r="L24" s="471">
        <v>0</v>
      </c>
      <c r="M24" s="469">
        <v>0</v>
      </c>
      <c r="N24" s="470">
        <v>0</v>
      </c>
      <c r="O24" s="472"/>
      <c r="P24" s="465">
        <v>35.506985</v>
      </c>
      <c r="Q24" s="466">
        <v>35.506207000000003</v>
      </c>
      <c r="R24" s="467">
        <v>1.8389999999999999E-3</v>
      </c>
      <c r="S24" s="467">
        <v>0</v>
      </c>
      <c r="T24" s="467">
        <v>35.504367999999999</v>
      </c>
      <c r="U24" s="468">
        <v>0</v>
      </c>
      <c r="V24" s="469">
        <v>0</v>
      </c>
      <c r="W24" s="470">
        <v>0</v>
      </c>
      <c r="X24" s="469">
        <v>0</v>
      </c>
      <c r="Y24" s="471">
        <v>0</v>
      </c>
      <c r="Z24" s="469">
        <v>0</v>
      </c>
      <c r="AA24" s="470">
        <v>0</v>
      </c>
      <c r="AB24" s="472"/>
    </row>
    <row r="25" spans="1:28">
      <c r="A25" s="464" t="s">
        <v>545</v>
      </c>
      <c r="B25" s="839"/>
      <c r="C25" s="465">
        <v>937.53171799999996</v>
      </c>
      <c r="D25" s="466">
        <v>937.46434299999999</v>
      </c>
      <c r="E25" s="467">
        <v>0</v>
      </c>
      <c r="F25" s="467">
        <v>0</v>
      </c>
      <c r="G25" s="467">
        <v>33.739514</v>
      </c>
      <c r="H25" s="468">
        <v>903.724829</v>
      </c>
      <c r="I25" s="469">
        <v>0</v>
      </c>
      <c r="J25" s="470">
        <v>0</v>
      </c>
      <c r="K25" s="469">
        <v>0</v>
      </c>
      <c r="L25" s="471">
        <v>0</v>
      </c>
      <c r="M25" s="469">
        <v>0</v>
      </c>
      <c r="N25" s="470">
        <v>0</v>
      </c>
      <c r="O25" s="472"/>
      <c r="P25" s="465">
        <v>1242.131721</v>
      </c>
      <c r="Q25" s="466">
        <v>1242.0547059999999</v>
      </c>
      <c r="R25" s="467">
        <v>23.633244999999999</v>
      </c>
      <c r="S25" s="467">
        <v>0</v>
      </c>
      <c r="T25" s="467">
        <v>303.32542699999999</v>
      </c>
      <c r="U25" s="468">
        <v>915.09603400000003</v>
      </c>
      <c r="V25" s="469">
        <v>0</v>
      </c>
      <c r="W25" s="470">
        <v>0</v>
      </c>
      <c r="X25" s="469">
        <v>0</v>
      </c>
      <c r="Y25" s="471">
        <v>0</v>
      </c>
      <c r="Z25" s="469">
        <v>0</v>
      </c>
      <c r="AA25" s="470">
        <v>0</v>
      </c>
      <c r="AB25" s="472"/>
    </row>
    <row r="26" spans="1:28">
      <c r="A26" s="475" t="s">
        <v>546</v>
      </c>
      <c r="B26" s="839"/>
      <c r="C26" s="476">
        <v>1068.7334780000001</v>
      </c>
      <c r="D26" s="477">
        <v>1050.7531750000001</v>
      </c>
      <c r="E26" s="478">
        <v>36.980336000000001</v>
      </c>
      <c r="F26" s="478">
        <v>0</v>
      </c>
      <c r="G26" s="478">
        <v>501.97047500000002</v>
      </c>
      <c r="H26" s="479">
        <v>529.69160899999997</v>
      </c>
      <c r="I26" s="480">
        <v>0</v>
      </c>
      <c r="J26" s="481">
        <v>0</v>
      </c>
      <c r="K26" s="480">
        <v>0</v>
      </c>
      <c r="L26" s="482">
        <v>0</v>
      </c>
      <c r="M26" s="480">
        <v>0</v>
      </c>
      <c r="N26" s="481">
        <v>0</v>
      </c>
      <c r="O26" s="483"/>
      <c r="P26" s="476">
        <v>1791.9623369999999</v>
      </c>
      <c r="Q26" s="477">
        <v>1771.55143</v>
      </c>
      <c r="R26" s="478">
        <v>37.954103000000003</v>
      </c>
      <c r="S26" s="478">
        <v>0</v>
      </c>
      <c r="T26" s="478">
        <v>1055.938582</v>
      </c>
      <c r="U26" s="479">
        <v>697.89171199999998</v>
      </c>
      <c r="V26" s="480">
        <v>0</v>
      </c>
      <c r="W26" s="481">
        <v>0</v>
      </c>
      <c r="X26" s="480">
        <v>0</v>
      </c>
      <c r="Y26" s="482">
        <v>0</v>
      </c>
      <c r="Z26" s="480">
        <v>0</v>
      </c>
      <c r="AA26" s="481">
        <v>0</v>
      </c>
      <c r="AB26" s="483"/>
    </row>
    <row r="27" spans="1:28" ht="12" thickBot="1">
      <c r="A27" s="484" t="s">
        <v>292</v>
      </c>
      <c r="B27" s="840"/>
      <c r="C27" s="485">
        <f t="shared" ref="C27:N27" si="2">+C20+C21+C22+C23+C24+C25+C26</f>
        <v>2099.7888350000003</v>
      </c>
      <c r="D27" s="486">
        <f t="shared" si="2"/>
        <v>2081.7387840000001</v>
      </c>
      <c r="E27" s="487">
        <f t="shared" si="2"/>
        <v>37.006292999999999</v>
      </c>
      <c r="F27" s="487">
        <f t="shared" si="2"/>
        <v>0</v>
      </c>
      <c r="G27" s="487">
        <f t="shared" si="2"/>
        <v>629.20526500000005</v>
      </c>
      <c r="H27" s="488">
        <f t="shared" si="2"/>
        <v>1433.416471</v>
      </c>
      <c r="I27" s="485">
        <f t="shared" si="2"/>
        <v>0</v>
      </c>
      <c r="J27" s="487">
        <f t="shared" si="2"/>
        <v>0</v>
      </c>
      <c r="K27" s="485">
        <f t="shared" si="2"/>
        <v>0</v>
      </c>
      <c r="L27" s="488">
        <f t="shared" si="2"/>
        <v>0</v>
      </c>
      <c r="M27" s="485">
        <f t="shared" si="2"/>
        <v>0</v>
      </c>
      <c r="N27" s="487">
        <f t="shared" si="2"/>
        <v>0</v>
      </c>
      <c r="O27" s="489">
        <v>20.145959000000001</v>
      </c>
      <c r="P27" s="485">
        <f t="shared" ref="P27:AA27" si="3">+P20+P21+P22+P23+P24+P25+P26</f>
        <v>3274.3476599999999</v>
      </c>
      <c r="Q27" s="486">
        <f t="shared" si="3"/>
        <v>3253.8543570000002</v>
      </c>
      <c r="R27" s="487">
        <f t="shared" si="3"/>
        <v>61.725294000000005</v>
      </c>
      <c r="S27" s="487">
        <f t="shared" si="3"/>
        <v>0</v>
      </c>
      <c r="T27" s="487">
        <f t="shared" si="3"/>
        <v>1599.3742419999999</v>
      </c>
      <c r="U27" s="488">
        <f t="shared" si="3"/>
        <v>1612.9877879999999</v>
      </c>
      <c r="V27" s="485">
        <f t="shared" si="3"/>
        <v>0</v>
      </c>
      <c r="W27" s="487">
        <f t="shared" si="3"/>
        <v>0</v>
      </c>
      <c r="X27" s="485">
        <f t="shared" si="3"/>
        <v>0</v>
      </c>
      <c r="Y27" s="488">
        <f t="shared" si="3"/>
        <v>0</v>
      </c>
      <c r="Z27" s="485">
        <f t="shared" si="3"/>
        <v>0</v>
      </c>
      <c r="AA27" s="487">
        <f t="shared" si="3"/>
        <v>0</v>
      </c>
      <c r="AB27" s="489">
        <v>43.943917999999996</v>
      </c>
    </row>
    <row r="28" spans="1:28">
      <c r="A28" s="455" t="s">
        <v>539</v>
      </c>
      <c r="B28" s="838" t="s">
        <v>548</v>
      </c>
      <c r="C28" s="456">
        <v>0</v>
      </c>
      <c r="D28" s="457">
        <v>0</v>
      </c>
      <c r="E28" s="458">
        <v>0</v>
      </c>
      <c r="F28" s="458">
        <v>0</v>
      </c>
      <c r="G28" s="458">
        <v>0</v>
      </c>
      <c r="H28" s="459">
        <v>0</v>
      </c>
      <c r="I28" s="460">
        <v>0</v>
      </c>
      <c r="J28" s="461">
        <v>0</v>
      </c>
      <c r="K28" s="460">
        <v>0</v>
      </c>
      <c r="L28" s="462">
        <v>0</v>
      </c>
      <c r="M28" s="460">
        <v>0</v>
      </c>
      <c r="N28" s="461">
        <v>0</v>
      </c>
      <c r="O28" s="463"/>
      <c r="P28" s="456">
        <v>0</v>
      </c>
      <c r="Q28" s="457">
        <v>0</v>
      </c>
      <c r="R28" s="458">
        <v>0</v>
      </c>
      <c r="S28" s="458">
        <v>0</v>
      </c>
      <c r="T28" s="458">
        <v>0</v>
      </c>
      <c r="U28" s="459">
        <v>0</v>
      </c>
      <c r="V28" s="460">
        <v>0</v>
      </c>
      <c r="W28" s="461">
        <v>0</v>
      </c>
      <c r="X28" s="460">
        <v>0</v>
      </c>
      <c r="Y28" s="462">
        <v>0</v>
      </c>
      <c r="Z28" s="460">
        <v>0</v>
      </c>
      <c r="AA28" s="461">
        <v>0</v>
      </c>
      <c r="AB28" s="463"/>
    </row>
    <row r="29" spans="1:28">
      <c r="A29" s="464" t="s">
        <v>541</v>
      </c>
      <c r="B29" s="839"/>
      <c r="C29" s="465">
        <v>0</v>
      </c>
      <c r="D29" s="466">
        <v>0</v>
      </c>
      <c r="E29" s="467">
        <v>0</v>
      </c>
      <c r="F29" s="467">
        <v>0</v>
      </c>
      <c r="G29" s="467">
        <v>0</v>
      </c>
      <c r="H29" s="468">
        <v>0</v>
      </c>
      <c r="I29" s="469">
        <v>0</v>
      </c>
      <c r="J29" s="470">
        <v>0</v>
      </c>
      <c r="K29" s="469">
        <v>0</v>
      </c>
      <c r="L29" s="471">
        <v>0</v>
      </c>
      <c r="M29" s="469">
        <v>0</v>
      </c>
      <c r="N29" s="470">
        <v>0</v>
      </c>
      <c r="O29" s="472"/>
      <c r="P29" s="465">
        <v>0</v>
      </c>
      <c r="Q29" s="466">
        <v>0</v>
      </c>
      <c r="R29" s="467">
        <v>0</v>
      </c>
      <c r="S29" s="467">
        <v>0</v>
      </c>
      <c r="T29" s="467">
        <v>0</v>
      </c>
      <c r="U29" s="468">
        <v>0</v>
      </c>
      <c r="V29" s="469">
        <v>0</v>
      </c>
      <c r="W29" s="470">
        <v>0</v>
      </c>
      <c r="X29" s="469">
        <v>0</v>
      </c>
      <c r="Y29" s="471">
        <v>0</v>
      </c>
      <c r="Z29" s="469">
        <v>0</v>
      </c>
      <c r="AA29" s="470">
        <v>0</v>
      </c>
      <c r="AB29" s="472"/>
    </row>
    <row r="30" spans="1:28">
      <c r="A30" s="464" t="s">
        <v>542</v>
      </c>
      <c r="B30" s="839"/>
      <c r="C30" s="465">
        <v>0</v>
      </c>
      <c r="D30" s="466">
        <v>0</v>
      </c>
      <c r="E30" s="467">
        <v>0</v>
      </c>
      <c r="F30" s="467">
        <v>0</v>
      </c>
      <c r="G30" s="467">
        <v>0</v>
      </c>
      <c r="H30" s="468">
        <v>0</v>
      </c>
      <c r="I30" s="469">
        <v>0</v>
      </c>
      <c r="J30" s="473">
        <v>0</v>
      </c>
      <c r="K30" s="469">
        <v>0</v>
      </c>
      <c r="L30" s="473">
        <v>0</v>
      </c>
      <c r="M30" s="469">
        <v>0</v>
      </c>
      <c r="N30" s="470">
        <v>0</v>
      </c>
      <c r="O30" s="474"/>
      <c r="P30" s="465">
        <v>0</v>
      </c>
      <c r="Q30" s="466">
        <v>0</v>
      </c>
      <c r="R30" s="467">
        <v>0</v>
      </c>
      <c r="S30" s="467">
        <v>0</v>
      </c>
      <c r="T30" s="467">
        <v>0</v>
      </c>
      <c r="U30" s="468">
        <v>0</v>
      </c>
      <c r="V30" s="469">
        <v>0</v>
      </c>
      <c r="W30" s="473">
        <v>0</v>
      </c>
      <c r="X30" s="469">
        <v>0</v>
      </c>
      <c r="Y30" s="473">
        <v>0</v>
      </c>
      <c r="Z30" s="469">
        <v>0</v>
      </c>
      <c r="AA30" s="470">
        <v>0</v>
      </c>
      <c r="AB30" s="474"/>
    </row>
    <row r="31" spans="1:28">
      <c r="A31" s="464" t="s">
        <v>543</v>
      </c>
      <c r="B31" s="839"/>
      <c r="C31" s="465">
        <v>0</v>
      </c>
      <c r="D31" s="466">
        <v>0</v>
      </c>
      <c r="E31" s="467">
        <v>0</v>
      </c>
      <c r="F31" s="467">
        <v>0</v>
      </c>
      <c r="G31" s="467">
        <v>0</v>
      </c>
      <c r="H31" s="468">
        <v>0</v>
      </c>
      <c r="I31" s="469">
        <v>0</v>
      </c>
      <c r="J31" s="470">
        <v>0</v>
      </c>
      <c r="K31" s="469">
        <v>0</v>
      </c>
      <c r="L31" s="471">
        <v>0</v>
      </c>
      <c r="M31" s="469">
        <v>0</v>
      </c>
      <c r="N31" s="470">
        <v>0</v>
      </c>
      <c r="O31" s="472"/>
      <c r="P31" s="465">
        <v>0</v>
      </c>
      <c r="Q31" s="466">
        <v>0</v>
      </c>
      <c r="R31" s="467">
        <v>0</v>
      </c>
      <c r="S31" s="467">
        <v>0</v>
      </c>
      <c r="T31" s="467">
        <v>0</v>
      </c>
      <c r="U31" s="468">
        <v>0</v>
      </c>
      <c r="V31" s="469">
        <v>0</v>
      </c>
      <c r="W31" s="470">
        <v>0</v>
      </c>
      <c r="X31" s="469">
        <v>0</v>
      </c>
      <c r="Y31" s="471">
        <v>0</v>
      </c>
      <c r="Z31" s="469">
        <v>0</v>
      </c>
      <c r="AA31" s="470">
        <v>0</v>
      </c>
      <c r="AB31" s="472"/>
    </row>
    <row r="32" spans="1:28">
      <c r="A32" s="464" t="s">
        <v>544</v>
      </c>
      <c r="B32" s="839"/>
      <c r="C32" s="465">
        <v>0</v>
      </c>
      <c r="D32" s="466">
        <v>0</v>
      </c>
      <c r="E32" s="467">
        <v>0</v>
      </c>
      <c r="F32" s="467">
        <v>0</v>
      </c>
      <c r="G32" s="467">
        <v>0</v>
      </c>
      <c r="H32" s="468">
        <v>0</v>
      </c>
      <c r="I32" s="469">
        <v>0</v>
      </c>
      <c r="J32" s="470">
        <v>0</v>
      </c>
      <c r="K32" s="469">
        <v>0</v>
      </c>
      <c r="L32" s="471">
        <v>0</v>
      </c>
      <c r="M32" s="469">
        <v>0</v>
      </c>
      <c r="N32" s="470">
        <v>0</v>
      </c>
      <c r="O32" s="472"/>
      <c r="P32" s="465">
        <v>0</v>
      </c>
      <c r="Q32" s="466">
        <v>0</v>
      </c>
      <c r="R32" s="467">
        <v>0</v>
      </c>
      <c r="S32" s="467">
        <v>0</v>
      </c>
      <c r="T32" s="467">
        <v>0</v>
      </c>
      <c r="U32" s="468">
        <v>0</v>
      </c>
      <c r="V32" s="469">
        <v>0</v>
      </c>
      <c r="W32" s="470">
        <v>0</v>
      </c>
      <c r="X32" s="469">
        <v>0</v>
      </c>
      <c r="Y32" s="471">
        <v>0</v>
      </c>
      <c r="Z32" s="469">
        <v>0</v>
      </c>
      <c r="AA32" s="470">
        <v>0</v>
      </c>
      <c r="AB32" s="472"/>
    </row>
    <row r="33" spans="1:28">
      <c r="A33" s="464" t="s">
        <v>545</v>
      </c>
      <c r="B33" s="839"/>
      <c r="C33" s="465">
        <v>0</v>
      </c>
      <c r="D33" s="466">
        <v>0</v>
      </c>
      <c r="E33" s="467">
        <v>0</v>
      </c>
      <c r="F33" s="467">
        <v>0</v>
      </c>
      <c r="G33" s="467">
        <v>0</v>
      </c>
      <c r="H33" s="468">
        <v>0</v>
      </c>
      <c r="I33" s="469">
        <v>0</v>
      </c>
      <c r="J33" s="470">
        <v>0</v>
      </c>
      <c r="K33" s="469">
        <v>0</v>
      </c>
      <c r="L33" s="471">
        <v>0</v>
      </c>
      <c r="M33" s="469">
        <v>0</v>
      </c>
      <c r="N33" s="470">
        <v>0</v>
      </c>
      <c r="O33" s="472"/>
      <c r="P33" s="465">
        <v>0</v>
      </c>
      <c r="Q33" s="466">
        <v>0</v>
      </c>
      <c r="R33" s="467">
        <v>0</v>
      </c>
      <c r="S33" s="467">
        <v>0</v>
      </c>
      <c r="T33" s="467">
        <v>0</v>
      </c>
      <c r="U33" s="468">
        <v>0</v>
      </c>
      <c r="V33" s="469">
        <v>0</v>
      </c>
      <c r="W33" s="470">
        <v>0</v>
      </c>
      <c r="X33" s="469">
        <v>0</v>
      </c>
      <c r="Y33" s="471">
        <v>0</v>
      </c>
      <c r="Z33" s="469">
        <v>0</v>
      </c>
      <c r="AA33" s="470">
        <v>0</v>
      </c>
      <c r="AB33" s="472"/>
    </row>
    <row r="34" spans="1:28">
      <c r="A34" s="475" t="s">
        <v>546</v>
      </c>
      <c r="B34" s="839"/>
      <c r="C34" s="476">
        <v>4.7062119999999998</v>
      </c>
      <c r="D34" s="477">
        <v>4.7062119999999998</v>
      </c>
      <c r="E34" s="478">
        <v>4.7062119999999998</v>
      </c>
      <c r="F34" s="478">
        <v>0</v>
      </c>
      <c r="G34" s="478">
        <v>0</v>
      </c>
      <c r="H34" s="479">
        <v>0</v>
      </c>
      <c r="I34" s="480">
        <v>0</v>
      </c>
      <c r="J34" s="481">
        <v>0</v>
      </c>
      <c r="K34" s="480">
        <v>0</v>
      </c>
      <c r="L34" s="482">
        <v>0</v>
      </c>
      <c r="M34" s="480">
        <v>0</v>
      </c>
      <c r="N34" s="481">
        <v>0</v>
      </c>
      <c r="O34" s="483"/>
      <c r="P34" s="476">
        <v>2.3650999999999998E-2</v>
      </c>
      <c r="Q34" s="477">
        <v>2.3650999999999998E-2</v>
      </c>
      <c r="R34" s="478">
        <v>2.3650999999999998E-2</v>
      </c>
      <c r="S34" s="478">
        <v>0</v>
      </c>
      <c r="T34" s="478">
        <v>0</v>
      </c>
      <c r="U34" s="479">
        <v>0</v>
      </c>
      <c r="V34" s="480">
        <v>0</v>
      </c>
      <c r="W34" s="481">
        <v>0</v>
      </c>
      <c r="X34" s="480">
        <v>0</v>
      </c>
      <c r="Y34" s="482">
        <v>0</v>
      </c>
      <c r="Z34" s="480">
        <v>0</v>
      </c>
      <c r="AA34" s="481">
        <v>0</v>
      </c>
      <c r="AB34" s="483"/>
    </row>
    <row r="35" spans="1:28" ht="12" thickBot="1">
      <c r="A35" s="484" t="s">
        <v>292</v>
      </c>
      <c r="B35" s="840"/>
      <c r="C35" s="485">
        <f t="shared" ref="C35:N35" si="4">+C28+C29+C30+C31+C32+C33+C34</f>
        <v>4.7062119999999998</v>
      </c>
      <c r="D35" s="486">
        <f t="shared" si="4"/>
        <v>4.7062119999999998</v>
      </c>
      <c r="E35" s="487">
        <f t="shared" si="4"/>
        <v>4.7062119999999998</v>
      </c>
      <c r="F35" s="487">
        <f t="shared" si="4"/>
        <v>0</v>
      </c>
      <c r="G35" s="487">
        <f t="shared" si="4"/>
        <v>0</v>
      </c>
      <c r="H35" s="488">
        <f t="shared" si="4"/>
        <v>0</v>
      </c>
      <c r="I35" s="485">
        <f t="shared" si="4"/>
        <v>0</v>
      </c>
      <c r="J35" s="487">
        <f t="shared" si="4"/>
        <v>0</v>
      </c>
      <c r="K35" s="485">
        <f t="shared" si="4"/>
        <v>0</v>
      </c>
      <c r="L35" s="488">
        <f t="shared" si="4"/>
        <v>0</v>
      </c>
      <c r="M35" s="485">
        <f t="shared" si="4"/>
        <v>0</v>
      </c>
      <c r="N35" s="487">
        <f t="shared" si="4"/>
        <v>0</v>
      </c>
      <c r="O35" s="489">
        <v>0</v>
      </c>
      <c r="P35" s="485">
        <f t="shared" ref="P35:AA35" si="5">+P28+P29+P30+P31+P32+P33+P34</f>
        <v>2.3650999999999998E-2</v>
      </c>
      <c r="Q35" s="486">
        <f t="shared" si="5"/>
        <v>2.3650999999999998E-2</v>
      </c>
      <c r="R35" s="487">
        <f t="shared" si="5"/>
        <v>2.3650999999999998E-2</v>
      </c>
      <c r="S35" s="487">
        <f t="shared" si="5"/>
        <v>0</v>
      </c>
      <c r="T35" s="487">
        <f t="shared" si="5"/>
        <v>0</v>
      </c>
      <c r="U35" s="488">
        <f t="shared" si="5"/>
        <v>0</v>
      </c>
      <c r="V35" s="485">
        <f t="shared" si="5"/>
        <v>0</v>
      </c>
      <c r="W35" s="487">
        <f t="shared" si="5"/>
        <v>0</v>
      </c>
      <c r="X35" s="485">
        <f t="shared" si="5"/>
        <v>0</v>
      </c>
      <c r="Y35" s="488">
        <f t="shared" si="5"/>
        <v>0</v>
      </c>
      <c r="Z35" s="485">
        <f t="shared" si="5"/>
        <v>0</v>
      </c>
      <c r="AA35" s="487">
        <f t="shared" si="5"/>
        <v>0</v>
      </c>
      <c r="AB35" s="489">
        <v>0</v>
      </c>
    </row>
    <row r="36" spans="1:28">
      <c r="A36" s="455" t="s">
        <v>539</v>
      </c>
      <c r="B36" s="838" t="s">
        <v>549</v>
      </c>
      <c r="C36" s="456">
        <v>9.6000000000000002E-5</v>
      </c>
      <c r="D36" s="457">
        <v>9.5000000000000005E-5</v>
      </c>
      <c r="E36" s="458">
        <v>0</v>
      </c>
      <c r="F36" s="458">
        <v>0</v>
      </c>
      <c r="G36" s="458">
        <v>0</v>
      </c>
      <c r="H36" s="459">
        <v>9.5000000000000005E-5</v>
      </c>
      <c r="I36" s="460">
        <v>0</v>
      </c>
      <c r="J36" s="461">
        <v>0</v>
      </c>
      <c r="K36" s="460">
        <v>0</v>
      </c>
      <c r="L36" s="462">
        <v>0</v>
      </c>
      <c r="M36" s="460">
        <v>0</v>
      </c>
      <c r="N36" s="461">
        <v>0</v>
      </c>
      <c r="O36" s="463"/>
      <c r="P36" s="456">
        <v>0</v>
      </c>
      <c r="Q36" s="457">
        <v>0</v>
      </c>
      <c r="R36" s="458">
        <v>0</v>
      </c>
      <c r="S36" s="458">
        <v>0</v>
      </c>
      <c r="T36" s="458">
        <v>0</v>
      </c>
      <c r="U36" s="459">
        <v>0</v>
      </c>
      <c r="V36" s="460">
        <v>0</v>
      </c>
      <c r="W36" s="461">
        <v>0</v>
      </c>
      <c r="X36" s="460">
        <v>0</v>
      </c>
      <c r="Y36" s="462">
        <v>0</v>
      </c>
      <c r="Z36" s="460">
        <v>0</v>
      </c>
      <c r="AA36" s="461">
        <v>0</v>
      </c>
      <c r="AB36" s="463"/>
    </row>
    <row r="37" spans="1:28">
      <c r="A37" s="464" t="s">
        <v>541</v>
      </c>
      <c r="B37" s="839"/>
      <c r="C37" s="465">
        <v>0</v>
      </c>
      <c r="D37" s="466">
        <v>0</v>
      </c>
      <c r="E37" s="467">
        <v>0</v>
      </c>
      <c r="F37" s="467">
        <v>0</v>
      </c>
      <c r="G37" s="467">
        <v>0</v>
      </c>
      <c r="H37" s="468">
        <v>0</v>
      </c>
      <c r="I37" s="469">
        <v>0</v>
      </c>
      <c r="J37" s="470">
        <v>0</v>
      </c>
      <c r="K37" s="469">
        <v>0</v>
      </c>
      <c r="L37" s="471">
        <v>0</v>
      </c>
      <c r="M37" s="469">
        <v>0</v>
      </c>
      <c r="N37" s="470">
        <v>0</v>
      </c>
      <c r="O37" s="472"/>
      <c r="P37" s="465">
        <v>0</v>
      </c>
      <c r="Q37" s="466">
        <v>0</v>
      </c>
      <c r="R37" s="467">
        <v>0</v>
      </c>
      <c r="S37" s="467">
        <v>0</v>
      </c>
      <c r="T37" s="467">
        <v>0</v>
      </c>
      <c r="U37" s="468">
        <v>0</v>
      </c>
      <c r="V37" s="469">
        <v>0</v>
      </c>
      <c r="W37" s="470">
        <v>0</v>
      </c>
      <c r="X37" s="469">
        <v>0</v>
      </c>
      <c r="Y37" s="471">
        <v>0</v>
      </c>
      <c r="Z37" s="469">
        <v>0</v>
      </c>
      <c r="AA37" s="470">
        <v>0</v>
      </c>
      <c r="AB37" s="472"/>
    </row>
    <row r="38" spans="1:28">
      <c r="A38" s="464" t="s">
        <v>542</v>
      </c>
      <c r="B38" s="839"/>
      <c r="C38" s="465">
        <v>0</v>
      </c>
      <c r="D38" s="466">
        <v>0</v>
      </c>
      <c r="E38" s="467">
        <v>0</v>
      </c>
      <c r="F38" s="467">
        <v>0</v>
      </c>
      <c r="G38" s="467">
        <v>0</v>
      </c>
      <c r="H38" s="468">
        <v>0</v>
      </c>
      <c r="I38" s="469">
        <v>0</v>
      </c>
      <c r="J38" s="473">
        <v>0</v>
      </c>
      <c r="K38" s="469">
        <v>0</v>
      </c>
      <c r="L38" s="473">
        <v>0</v>
      </c>
      <c r="M38" s="469">
        <v>0</v>
      </c>
      <c r="N38" s="470">
        <v>0</v>
      </c>
      <c r="O38" s="474"/>
      <c r="P38" s="465">
        <v>0</v>
      </c>
      <c r="Q38" s="466">
        <v>0</v>
      </c>
      <c r="R38" s="467">
        <v>0</v>
      </c>
      <c r="S38" s="467">
        <v>0</v>
      </c>
      <c r="T38" s="467">
        <v>0</v>
      </c>
      <c r="U38" s="468">
        <v>0</v>
      </c>
      <c r="V38" s="469">
        <v>0</v>
      </c>
      <c r="W38" s="473">
        <v>0</v>
      </c>
      <c r="X38" s="469">
        <v>0</v>
      </c>
      <c r="Y38" s="473">
        <v>0</v>
      </c>
      <c r="Z38" s="469">
        <v>0</v>
      </c>
      <c r="AA38" s="470">
        <v>0</v>
      </c>
      <c r="AB38" s="474"/>
    </row>
    <row r="39" spans="1:28">
      <c r="A39" s="464" t="s">
        <v>543</v>
      </c>
      <c r="B39" s="839"/>
      <c r="C39" s="465">
        <v>0</v>
      </c>
      <c r="D39" s="466">
        <v>0</v>
      </c>
      <c r="E39" s="467">
        <v>0</v>
      </c>
      <c r="F39" s="467">
        <v>0</v>
      </c>
      <c r="G39" s="467">
        <v>0</v>
      </c>
      <c r="H39" s="468">
        <v>0</v>
      </c>
      <c r="I39" s="469">
        <v>0</v>
      </c>
      <c r="J39" s="470">
        <v>0</v>
      </c>
      <c r="K39" s="469">
        <v>0</v>
      </c>
      <c r="L39" s="471">
        <v>0</v>
      </c>
      <c r="M39" s="469">
        <v>0</v>
      </c>
      <c r="N39" s="470">
        <v>0</v>
      </c>
      <c r="O39" s="472"/>
      <c r="P39" s="465">
        <v>0</v>
      </c>
      <c r="Q39" s="466">
        <v>0</v>
      </c>
      <c r="R39" s="467">
        <v>0</v>
      </c>
      <c r="S39" s="467">
        <v>0</v>
      </c>
      <c r="T39" s="467">
        <v>0</v>
      </c>
      <c r="U39" s="468">
        <v>0</v>
      </c>
      <c r="V39" s="469">
        <v>0</v>
      </c>
      <c r="W39" s="470">
        <v>0</v>
      </c>
      <c r="X39" s="469">
        <v>0</v>
      </c>
      <c r="Y39" s="471">
        <v>0</v>
      </c>
      <c r="Z39" s="469">
        <v>0</v>
      </c>
      <c r="AA39" s="470">
        <v>0</v>
      </c>
      <c r="AB39" s="472"/>
    </row>
    <row r="40" spans="1:28">
      <c r="A40" s="464" t="s">
        <v>544</v>
      </c>
      <c r="B40" s="839"/>
      <c r="C40" s="465">
        <v>0</v>
      </c>
      <c r="D40" s="466">
        <v>0</v>
      </c>
      <c r="E40" s="467">
        <v>0</v>
      </c>
      <c r="F40" s="467">
        <v>0</v>
      </c>
      <c r="G40" s="467">
        <v>0</v>
      </c>
      <c r="H40" s="468">
        <v>0</v>
      </c>
      <c r="I40" s="469">
        <v>0</v>
      </c>
      <c r="J40" s="470">
        <v>0</v>
      </c>
      <c r="K40" s="469">
        <v>0</v>
      </c>
      <c r="L40" s="471">
        <v>0</v>
      </c>
      <c r="M40" s="469">
        <v>0</v>
      </c>
      <c r="N40" s="470">
        <v>0</v>
      </c>
      <c r="O40" s="472"/>
      <c r="P40" s="465">
        <v>0</v>
      </c>
      <c r="Q40" s="466">
        <v>0</v>
      </c>
      <c r="R40" s="467">
        <v>0</v>
      </c>
      <c r="S40" s="467">
        <v>0</v>
      </c>
      <c r="T40" s="467">
        <v>0</v>
      </c>
      <c r="U40" s="468">
        <v>0</v>
      </c>
      <c r="V40" s="469">
        <v>0</v>
      </c>
      <c r="W40" s="470">
        <v>0</v>
      </c>
      <c r="X40" s="469">
        <v>0</v>
      </c>
      <c r="Y40" s="471">
        <v>0</v>
      </c>
      <c r="Z40" s="469">
        <v>0</v>
      </c>
      <c r="AA40" s="470">
        <v>0</v>
      </c>
      <c r="AB40" s="472"/>
    </row>
    <row r="41" spans="1:28">
      <c r="A41" s="464" t="s">
        <v>545</v>
      </c>
      <c r="B41" s="839"/>
      <c r="C41" s="465">
        <v>0</v>
      </c>
      <c r="D41" s="466">
        <v>0</v>
      </c>
      <c r="E41" s="467">
        <v>0</v>
      </c>
      <c r="F41" s="467">
        <v>0</v>
      </c>
      <c r="G41" s="467">
        <v>0</v>
      </c>
      <c r="H41" s="468">
        <v>0</v>
      </c>
      <c r="I41" s="469">
        <v>0</v>
      </c>
      <c r="J41" s="470">
        <v>0</v>
      </c>
      <c r="K41" s="469">
        <v>0</v>
      </c>
      <c r="L41" s="471">
        <v>0</v>
      </c>
      <c r="M41" s="469">
        <v>0</v>
      </c>
      <c r="N41" s="470">
        <v>0</v>
      </c>
      <c r="O41" s="472"/>
      <c r="P41" s="465">
        <v>0</v>
      </c>
      <c r="Q41" s="466">
        <v>0</v>
      </c>
      <c r="R41" s="467">
        <v>0</v>
      </c>
      <c r="S41" s="467">
        <v>0</v>
      </c>
      <c r="T41" s="467">
        <v>0</v>
      </c>
      <c r="U41" s="468">
        <v>0</v>
      </c>
      <c r="V41" s="469">
        <v>0</v>
      </c>
      <c r="W41" s="470">
        <v>0</v>
      </c>
      <c r="X41" s="469">
        <v>0</v>
      </c>
      <c r="Y41" s="471">
        <v>0</v>
      </c>
      <c r="Z41" s="469">
        <v>0</v>
      </c>
      <c r="AA41" s="470">
        <v>0</v>
      </c>
      <c r="AB41" s="472"/>
    </row>
    <row r="42" spans="1:28">
      <c r="A42" s="475" t="s">
        <v>546</v>
      </c>
      <c r="B42" s="839"/>
      <c r="C42" s="476">
        <v>0</v>
      </c>
      <c r="D42" s="477">
        <v>0</v>
      </c>
      <c r="E42" s="478">
        <v>0</v>
      </c>
      <c r="F42" s="478">
        <v>0</v>
      </c>
      <c r="G42" s="478">
        <v>0</v>
      </c>
      <c r="H42" s="479">
        <v>0</v>
      </c>
      <c r="I42" s="480">
        <v>0</v>
      </c>
      <c r="J42" s="481">
        <v>0</v>
      </c>
      <c r="K42" s="480">
        <v>0</v>
      </c>
      <c r="L42" s="482">
        <v>0</v>
      </c>
      <c r="M42" s="480">
        <v>0</v>
      </c>
      <c r="N42" s="481">
        <v>0</v>
      </c>
      <c r="O42" s="483"/>
      <c r="P42" s="476">
        <v>0</v>
      </c>
      <c r="Q42" s="477">
        <v>0</v>
      </c>
      <c r="R42" s="478">
        <v>0</v>
      </c>
      <c r="S42" s="478">
        <v>0</v>
      </c>
      <c r="T42" s="478">
        <v>0</v>
      </c>
      <c r="U42" s="479">
        <v>0</v>
      </c>
      <c r="V42" s="480">
        <v>0</v>
      </c>
      <c r="W42" s="481">
        <v>0</v>
      </c>
      <c r="X42" s="480">
        <v>0</v>
      </c>
      <c r="Y42" s="482">
        <v>0</v>
      </c>
      <c r="Z42" s="480">
        <v>0</v>
      </c>
      <c r="AA42" s="481">
        <v>0</v>
      </c>
      <c r="AB42" s="483"/>
    </row>
    <row r="43" spans="1:28" ht="12" thickBot="1">
      <c r="A43" s="484" t="s">
        <v>292</v>
      </c>
      <c r="B43" s="840"/>
      <c r="C43" s="485">
        <f t="shared" ref="C43:N43" si="6">+C36+C37+C38+C39+C40+C41+C42</f>
        <v>9.6000000000000002E-5</v>
      </c>
      <c r="D43" s="486">
        <f t="shared" si="6"/>
        <v>9.5000000000000005E-5</v>
      </c>
      <c r="E43" s="487">
        <f t="shared" si="6"/>
        <v>0</v>
      </c>
      <c r="F43" s="487">
        <f t="shared" si="6"/>
        <v>0</v>
      </c>
      <c r="G43" s="487">
        <f t="shared" si="6"/>
        <v>0</v>
      </c>
      <c r="H43" s="488">
        <f t="shared" si="6"/>
        <v>9.5000000000000005E-5</v>
      </c>
      <c r="I43" s="485">
        <f t="shared" si="6"/>
        <v>0</v>
      </c>
      <c r="J43" s="487">
        <f t="shared" si="6"/>
        <v>0</v>
      </c>
      <c r="K43" s="485">
        <f t="shared" si="6"/>
        <v>0</v>
      </c>
      <c r="L43" s="488">
        <f t="shared" si="6"/>
        <v>0</v>
      </c>
      <c r="M43" s="485">
        <f t="shared" si="6"/>
        <v>0</v>
      </c>
      <c r="N43" s="487">
        <f t="shared" si="6"/>
        <v>0</v>
      </c>
      <c r="O43" s="489">
        <v>9.5000000000000005E-5</v>
      </c>
      <c r="P43" s="485">
        <f t="shared" ref="P43:AA43" si="7">+P36+P37+P38+P39+P40+P41+P42</f>
        <v>0</v>
      </c>
      <c r="Q43" s="486">
        <f t="shared" si="7"/>
        <v>0</v>
      </c>
      <c r="R43" s="487">
        <f t="shared" si="7"/>
        <v>0</v>
      </c>
      <c r="S43" s="487">
        <f t="shared" si="7"/>
        <v>0</v>
      </c>
      <c r="T43" s="487">
        <f t="shared" si="7"/>
        <v>0</v>
      </c>
      <c r="U43" s="488">
        <f t="shared" si="7"/>
        <v>0</v>
      </c>
      <c r="V43" s="485">
        <f t="shared" si="7"/>
        <v>0</v>
      </c>
      <c r="W43" s="487">
        <f t="shared" si="7"/>
        <v>0</v>
      </c>
      <c r="X43" s="485">
        <f t="shared" si="7"/>
        <v>0</v>
      </c>
      <c r="Y43" s="488">
        <f t="shared" si="7"/>
        <v>0</v>
      </c>
      <c r="Z43" s="485">
        <f t="shared" si="7"/>
        <v>0</v>
      </c>
      <c r="AA43" s="487">
        <f t="shared" si="7"/>
        <v>0</v>
      </c>
      <c r="AB43" s="489">
        <v>0</v>
      </c>
    </row>
    <row r="44" spans="1:28">
      <c r="A44" s="455" t="s">
        <v>539</v>
      </c>
      <c r="B44" s="838" t="s">
        <v>550</v>
      </c>
      <c r="C44" s="490">
        <v>0</v>
      </c>
      <c r="D44" s="491">
        <v>0</v>
      </c>
      <c r="E44" s="492">
        <v>0</v>
      </c>
      <c r="F44" s="492">
        <v>0</v>
      </c>
      <c r="G44" s="492">
        <v>0</v>
      </c>
      <c r="H44" s="493">
        <v>0</v>
      </c>
      <c r="I44" s="494">
        <v>0</v>
      </c>
      <c r="J44" s="495">
        <v>0</v>
      </c>
      <c r="K44" s="494">
        <v>0</v>
      </c>
      <c r="L44" s="496">
        <v>0</v>
      </c>
      <c r="M44" s="494">
        <v>0</v>
      </c>
      <c r="N44" s="495">
        <v>0</v>
      </c>
      <c r="O44" s="497"/>
      <c r="P44" s="490">
        <v>0</v>
      </c>
      <c r="Q44" s="491">
        <v>0</v>
      </c>
      <c r="R44" s="492">
        <v>0</v>
      </c>
      <c r="S44" s="492">
        <v>0</v>
      </c>
      <c r="T44" s="492">
        <v>0</v>
      </c>
      <c r="U44" s="493">
        <v>0</v>
      </c>
      <c r="V44" s="494">
        <v>0</v>
      </c>
      <c r="W44" s="495">
        <v>0</v>
      </c>
      <c r="X44" s="494">
        <v>0</v>
      </c>
      <c r="Y44" s="496">
        <v>0</v>
      </c>
      <c r="Z44" s="494">
        <v>0</v>
      </c>
      <c r="AA44" s="495">
        <v>0</v>
      </c>
      <c r="AB44" s="497"/>
    </row>
    <row r="45" spans="1:28">
      <c r="A45" s="464" t="s">
        <v>541</v>
      </c>
      <c r="B45" s="839"/>
      <c r="C45" s="498">
        <v>0</v>
      </c>
      <c r="D45" s="499">
        <v>0</v>
      </c>
      <c r="E45" s="500">
        <v>0</v>
      </c>
      <c r="F45" s="500">
        <v>0</v>
      </c>
      <c r="G45" s="500">
        <v>0</v>
      </c>
      <c r="H45" s="501">
        <v>0</v>
      </c>
      <c r="I45" s="502">
        <v>0</v>
      </c>
      <c r="J45" s="503">
        <v>0</v>
      </c>
      <c r="K45" s="502">
        <v>0</v>
      </c>
      <c r="L45" s="504">
        <v>0</v>
      </c>
      <c r="M45" s="502">
        <v>0</v>
      </c>
      <c r="N45" s="503">
        <v>0</v>
      </c>
      <c r="O45" s="505"/>
      <c r="P45" s="498">
        <v>0</v>
      </c>
      <c r="Q45" s="499">
        <v>0</v>
      </c>
      <c r="R45" s="500">
        <v>0</v>
      </c>
      <c r="S45" s="500">
        <v>0</v>
      </c>
      <c r="T45" s="500">
        <v>0</v>
      </c>
      <c r="U45" s="501">
        <v>0</v>
      </c>
      <c r="V45" s="502">
        <v>0</v>
      </c>
      <c r="W45" s="503">
        <v>0</v>
      </c>
      <c r="X45" s="502">
        <v>0</v>
      </c>
      <c r="Y45" s="504">
        <v>0</v>
      </c>
      <c r="Z45" s="502">
        <v>0</v>
      </c>
      <c r="AA45" s="503">
        <v>0</v>
      </c>
      <c r="AB45" s="505"/>
    </row>
    <row r="46" spans="1:28">
      <c r="A46" s="464" t="s">
        <v>542</v>
      </c>
      <c r="B46" s="839"/>
      <c r="C46" s="498">
        <v>0</v>
      </c>
      <c r="D46" s="499">
        <v>0</v>
      </c>
      <c r="E46" s="500">
        <v>0</v>
      </c>
      <c r="F46" s="500">
        <v>0</v>
      </c>
      <c r="G46" s="500">
        <v>0</v>
      </c>
      <c r="H46" s="501">
        <v>0</v>
      </c>
      <c r="I46" s="502">
        <v>0</v>
      </c>
      <c r="J46" s="506">
        <v>0</v>
      </c>
      <c r="K46" s="502">
        <v>0</v>
      </c>
      <c r="L46" s="506">
        <v>0</v>
      </c>
      <c r="M46" s="502">
        <v>0</v>
      </c>
      <c r="N46" s="503">
        <v>0</v>
      </c>
      <c r="O46" s="507"/>
      <c r="P46" s="498">
        <v>0</v>
      </c>
      <c r="Q46" s="499">
        <v>0</v>
      </c>
      <c r="R46" s="500">
        <v>0</v>
      </c>
      <c r="S46" s="500">
        <v>0</v>
      </c>
      <c r="T46" s="500">
        <v>0</v>
      </c>
      <c r="U46" s="501">
        <v>0</v>
      </c>
      <c r="V46" s="502">
        <v>0</v>
      </c>
      <c r="W46" s="506">
        <v>0</v>
      </c>
      <c r="X46" s="502">
        <v>0</v>
      </c>
      <c r="Y46" s="506">
        <v>0</v>
      </c>
      <c r="Z46" s="502">
        <v>0</v>
      </c>
      <c r="AA46" s="503">
        <v>0</v>
      </c>
      <c r="AB46" s="507"/>
    </row>
    <row r="47" spans="1:28">
      <c r="A47" s="464" t="s">
        <v>543</v>
      </c>
      <c r="B47" s="839"/>
      <c r="C47" s="498">
        <v>0</v>
      </c>
      <c r="D47" s="499">
        <v>0</v>
      </c>
      <c r="E47" s="500">
        <v>0</v>
      </c>
      <c r="F47" s="500">
        <v>0</v>
      </c>
      <c r="G47" s="500">
        <v>0</v>
      </c>
      <c r="H47" s="501">
        <v>0</v>
      </c>
      <c r="I47" s="502">
        <v>0</v>
      </c>
      <c r="J47" s="503">
        <v>0</v>
      </c>
      <c r="K47" s="502">
        <v>0</v>
      </c>
      <c r="L47" s="504">
        <v>0</v>
      </c>
      <c r="M47" s="502">
        <v>0</v>
      </c>
      <c r="N47" s="503">
        <v>0</v>
      </c>
      <c r="O47" s="505"/>
      <c r="P47" s="498">
        <v>0</v>
      </c>
      <c r="Q47" s="499">
        <v>0</v>
      </c>
      <c r="R47" s="500">
        <v>0</v>
      </c>
      <c r="S47" s="500">
        <v>0</v>
      </c>
      <c r="T47" s="500">
        <v>0</v>
      </c>
      <c r="U47" s="501">
        <v>0</v>
      </c>
      <c r="V47" s="502">
        <v>0</v>
      </c>
      <c r="W47" s="503">
        <v>0</v>
      </c>
      <c r="X47" s="502">
        <v>0</v>
      </c>
      <c r="Y47" s="504">
        <v>0</v>
      </c>
      <c r="Z47" s="502">
        <v>0</v>
      </c>
      <c r="AA47" s="503">
        <v>0</v>
      </c>
      <c r="AB47" s="505"/>
    </row>
    <row r="48" spans="1:28">
      <c r="A48" s="464" t="s">
        <v>544</v>
      </c>
      <c r="B48" s="839"/>
      <c r="C48" s="498">
        <v>0</v>
      </c>
      <c r="D48" s="499">
        <v>0</v>
      </c>
      <c r="E48" s="500">
        <v>0</v>
      </c>
      <c r="F48" s="500">
        <v>0</v>
      </c>
      <c r="G48" s="500">
        <v>0</v>
      </c>
      <c r="H48" s="501">
        <v>0</v>
      </c>
      <c r="I48" s="502">
        <v>0</v>
      </c>
      <c r="J48" s="503">
        <v>0</v>
      </c>
      <c r="K48" s="502">
        <v>0</v>
      </c>
      <c r="L48" s="504">
        <v>0</v>
      </c>
      <c r="M48" s="502">
        <v>0</v>
      </c>
      <c r="N48" s="503">
        <v>0</v>
      </c>
      <c r="O48" s="505"/>
      <c r="P48" s="498">
        <v>0</v>
      </c>
      <c r="Q48" s="499">
        <v>0</v>
      </c>
      <c r="R48" s="500">
        <v>0</v>
      </c>
      <c r="S48" s="500">
        <v>0</v>
      </c>
      <c r="T48" s="500">
        <v>0</v>
      </c>
      <c r="U48" s="501">
        <v>0</v>
      </c>
      <c r="V48" s="502">
        <v>0</v>
      </c>
      <c r="W48" s="503">
        <v>0</v>
      </c>
      <c r="X48" s="502">
        <v>0</v>
      </c>
      <c r="Y48" s="504">
        <v>0</v>
      </c>
      <c r="Z48" s="502">
        <v>0</v>
      </c>
      <c r="AA48" s="503">
        <v>0</v>
      </c>
      <c r="AB48" s="505"/>
    </row>
    <row r="49" spans="1:28">
      <c r="A49" s="464" t="s">
        <v>545</v>
      </c>
      <c r="B49" s="839"/>
      <c r="C49" s="498">
        <v>0</v>
      </c>
      <c r="D49" s="499">
        <v>0</v>
      </c>
      <c r="E49" s="500">
        <v>0</v>
      </c>
      <c r="F49" s="500">
        <v>0</v>
      </c>
      <c r="G49" s="500">
        <v>0</v>
      </c>
      <c r="H49" s="501">
        <v>0</v>
      </c>
      <c r="I49" s="502">
        <v>0</v>
      </c>
      <c r="J49" s="503">
        <v>0</v>
      </c>
      <c r="K49" s="502">
        <v>0</v>
      </c>
      <c r="L49" s="504">
        <v>0</v>
      </c>
      <c r="M49" s="502">
        <v>0</v>
      </c>
      <c r="N49" s="503">
        <v>0</v>
      </c>
      <c r="O49" s="505"/>
      <c r="P49" s="498">
        <v>0</v>
      </c>
      <c r="Q49" s="499">
        <v>0</v>
      </c>
      <c r="R49" s="500">
        <v>0</v>
      </c>
      <c r="S49" s="500">
        <v>0</v>
      </c>
      <c r="T49" s="500">
        <v>0</v>
      </c>
      <c r="U49" s="501">
        <v>0</v>
      </c>
      <c r="V49" s="502">
        <v>0</v>
      </c>
      <c r="W49" s="503">
        <v>0</v>
      </c>
      <c r="X49" s="502">
        <v>0</v>
      </c>
      <c r="Y49" s="504">
        <v>0</v>
      </c>
      <c r="Z49" s="502">
        <v>0</v>
      </c>
      <c r="AA49" s="503">
        <v>0</v>
      </c>
      <c r="AB49" s="505"/>
    </row>
    <row r="50" spans="1:28">
      <c r="A50" s="475" t="s">
        <v>546</v>
      </c>
      <c r="B50" s="839"/>
      <c r="C50" s="508">
        <v>0</v>
      </c>
      <c r="D50" s="509">
        <v>0</v>
      </c>
      <c r="E50" s="510">
        <v>0</v>
      </c>
      <c r="F50" s="510">
        <v>0</v>
      </c>
      <c r="G50" s="510">
        <v>0</v>
      </c>
      <c r="H50" s="511">
        <v>0</v>
      </c>
      <c r="I50" s="512">
        <v>0</v>
      </c>
      <c r="J50" s="513">
        <v>0</v>
      </c>
      <c r="K50" s="512">
        <v>0</v>
      </c>
      <c r="L50" s="514">
        <v>0</v>
      </c>
      <c r="M50" s="512">
        <v>0</v>
      </c>
      <c r="N50" s="513">
        <v>0</v>
      </c>
      <c r="O50" s="515"/>
      <c r="P50" s="508">
        <v>0</v>
      </c>
      <c r="Q50" s="509">
        <v>0</v>
      </c>
      <c r="R50" s="510">
        <v>0</v>
      </c>
      <c r="S50" s="510">
        <v>0</v>
      </c>
      <c r="T50" s="510">
        <v>0</v>
      </c>
      <c r="U50" s="511">
        <v>0</v>
      </c>
      <c r="V50" s="512">
        <v>0</v>
      </c>
      <c r="W50" s="513">
        <v>0</v>
      </c>
      <c r="X50" s="512">
        <v>0</v>
      </c>
      <c r="Y50" s="514">
        <v>0</v>
      </c>
      <c r="Z50" s="512">
        <v>0</v>
      </c>
      <c r="AA50" s="513">
        <v>0</v>
      </c>
      <c r="AB50" s="515"/>
    </row>
    <row r="51" spans="1:28" ht="12" thickBot="1">
      <c r="A51" s="484" t="s">
        <v>292</v>
      </c>
      <c r="B51" s="840"/>
      <c r="C51" s="516">
        <f t="shared" ref="C51:N51" si="8">+C44+C45+C46+C47+C48+C49+C50</f>
        <v>0</v>
      </c>
      <c r="D51" s="517">
        <f t="shared" si="8"/>
        <v>0</v>
      </c>
      <c r="E51" s="518">
        <f t="shared" si="8"/>
        <v>0</v>
      </c>
      <c r="F51" s="518">
        <f t="shared" si="8"/>
        <v>0</v>
      </c>
      <c r="G51" s="518">
        <f t="shared" si="8"/>
        <v>0</v>
      </c>
      <c r="H51" s="519">
        <f t="shared" si="8"/>
        <v>0</v>
      </c>
      <c r="I51" s="516">
        <f t="shared" si="8"/>
        <v>0</v>
      </c>
      <c r="J51" s="518">
        <f t="shared" si="8"/>
        <v>0</v>
      </c>
      <c r="K51" s="516">
        <f t="shared" si="8"/>
        <v>0</v>
      </c>
      <c r="L51" s="519">
        <f t="shared" si="8"/>
        <v>0</v>
      </c>
      <c r="M51" s="516">
        <f t="shared" si="8"/>
        <v>0</v>
      </c>
      <c r="N51" s="518">
        <f t="shared" si="8"/>
        <v>0</v>
      </c>
      <c r="O51" s="520">
        <v>0</v>
      </c>
      <c r="P51" s="516">
        <f t="shared" ref="P51:AA51" si="9">+P44+P45+P46+P47+P48+P49+P50</f>
        <v>0</v>
      </c>
      <c r="Q51" s="517">
        <f t="shared" si="9"/>
        <v>0</v>
      </c>
      <c r="R51" s="518">
        <f t="shared" si="9"/>
        <v>0</v>
      </c>
      <c r="S51" s="518">
        <f t="shared" si="9"/>
        <v>0</v>
      </c>
      <c r="T51" s="518">
        <f t="shared" si="9"/>
        <v>0</v>
      </c>
      <c r="U51" s="519">
        <f t="shared" si="9"/>
        <v>0</v>
      </c>
      <c r="V51" s="516">
        <f t="shared" si="9"/>
        <v>0</v>
      </c>
      <c r="W51" s="518">
        <f t="shared" si="9"/>
        <v>0</v>
      </c>
      <c r="X51" s="516">
        <f t="shared" si="9"/>
        <v>0</v>
      </c>
      <c r="Y51" s="519">
        <f t="shared" si="9"/>
        <v>0</v>
      </c>
      <c r="Z51" s="516">
        <f t="shared" si="9"/>
        <v>0</v>
      </c>
      <c r="AA51" s="518">
        <f t="shared" si="9"/>
        <v>0</v>
      </c>
      <c r="AB51" s="520">
        <v>0</v>
      </c>
    </row>
    <row r="52" spans="1:28">
      <c r="A52" s="455" t="s">
        <v>539</v>
      </c>
      <c r="B52" s="838" t="s">
        <v>551</v>
      </c>
      <c r="C52" s="490">
        <v>0</v>
      </c>
      <c r="D52" s="491">
        <v>0</v>
      </c>
      <c r="E52" s="492">
        <v>0</v>
      </c>
      <c r="F52" s="492">
        <v>0</v>
      </c>
      <c r="G52" s="492">
        <v>0</v>
      </c>
      <c r="H52" s="493">
        <v>0</v>
      </c>
      <c r="I52" s="494">
        <v>0</v>
      </c>
      <c r="J52" s="495">
        <v>0</v>
      </c>
      <c r="K52" s="494">
        <v>0</v>
      </c>
      <c r="L52" s="496">
        <v>0</v>
      </c>
      <c r="M52" s="494">
        <v>0</v>
      </c>
      <c r="N52" s="495">
        <v>0</v>
      </c>
      <c r="O52" s="497"/>
      <c r="P52" s="490">
        <v>0</v>
      </c>
      <c r="Q52" s="491">
        <v>0</v>
      </c>
      <c r="R52" s="492">
        <v>0</v>
      </c>
      <c r="S52" s="492">
        <v>0</v>
      </c>
      <c r="T52" s="492">
        <v>0</v>
      </c>
      <c r="U52" s="493">
        <v>0</v>
      </c>
      <c r="V52" s="494">
        <v>0</v>
      </c>
      <c r="W52" s="495">
        <v>0</v>
      </c>
      <c r="X52" s="494">
        <v>0</v>
      </c>
      <c r="Y52" s="496">
        <v>0</v>
      </c>
      <c r="Z52" s="494">
        <v>0</v>
      </c>
      <c r="AA52" s="495">
        <v>0</v>
      </c>
      <c r="AB52" s="497"/>
    </row>
    <row r="53" spans="1:28">
      <c r="A53" s="464" t="s">
        <v>541</v>
      </c>
      <c r="B53" s="839"/>
      <c r="C53" s="498">
        <v>0</v>
      </c>
      <c r="D53" s="499">
        <v>0</v>
      </c>
      <c r="E53" s="500">
        <v>0</v>
      </c>
      <c r="F53" s="500">
        <v>0</v>
      </c>
      <c r="G53" s="500">
        <v>0</v>
      </c>
      <c r="H53" s="501">
        <v>0</v>
      </c>
      <c r="I53" s="502">
        <v>0</v>
      </c>
      <c r="J53" s="503">
        <v>0</v>
      </c>
      <c r="K53" s="502">
        <v>0</v>
      </c>
      <c r="L53" s="504">
        <v>0</v>
      </c>
      <c r="M53" s="502">
        <v>0</v>
      </c>
      <c r="N53" s="503">
        <v>0</v>
      </c>
      <c r="O53" s="505"/>
      <c r="P53" s="498">
        <v>0</v>
      </c>
      <c r="Q53" s="499">
        <v>0</v>
      </c>
      <c r="R53" s="500">
        <v>0</v>
      </c>
      <c r="S53" s="500">
        <v>0</v>
      </c>
      <c r="T53" s="500">
        <v>0</v>
      </c>
      <c r="U53" s="501">
        <v>0</v>
      </c>
      <c r="V53" s="502">
        <v>0</v>
      </c>
      <c r="W53" s="503">
        <v>0</v>
      </c>
      <c r="X53" s="502">
        <v>0</v>
      </c>
      <c r="Y53" s="504">
        <v>0</v>
      </c>
      <c r="Z53" s="502">
        <v>0</v>
      </c>
      <c r="AA53" s="503">
        <v>0</v>
      </c>
      <c r="AB53" s="505"/>
    </row>
    <row r="54" spans="1:28">
      <c r="A54" s="464" t="s">
        <v>542</v>
      </c>
      <c r="B54" s="839"/>
      <c r="C54" s="498">
        <v>0</v>
      </c>
      <c r="D54" s="499">
        <v>0</v>
      </c>
      <c r="E54" s="500">
        <v>0</v>
      </c>
      <c r="F54" s="500">
        <v>0</v>
      </c>
      <c r="G54" s="500">
        <v>0</v>
      </c>
      <c r="H54" s="501">
        <v>0</v>
      </c>
      <c r="I54" s="502">
        <v>0</v>
      </c>
      <c r="J54" s="506">
        <v>0</v>
      </c>
      <c r="K54" s="502">
        <v>0</v>
      </c>
      <c r="L54" s="506">
        <v>0</v>
      </c>
      <c r="M54" s="502">
        <v>0</v>
      </c>
      <c r="N54" s="503">
        <v>0</v>
      </c>
      <c r="O54" s="507"/>
      <c r="P54" s="498">
        <v>0</v>
      </c>
      <c r="Q54" s="499">
        <v>0</v>
      </c>
      <c r="R54" s="500">
        <v>0</v>
      </c>
      <c r="S54" s="500">
        <v>0</v>
      </c>
      <c r="T54" s="500">
        <v>0</v>
      </c>
      <c r="U54" s="501">
        <v>0</v>
      </c>
      <c r="V54" s="502">
        <v>0</v>
      </c>
      <c r="W54" s="506">
        <v>0</v>
      </c>
      <c r="X54" s="502">
        <v>0</v>
      </c>
      <c r="Y54" s="506">
        <v>0</v>
      </c>
      <c r="Z54" s="502">
        <v>0</v>
      </c>
      <c r="AA54" s="503">
        <v>0</v>
      </c>
      <c r="AB54" s="507"/>
    </row>
    <row r="55" spans="1:28">
      <c r="A55" s="464" t="s">
        <v>543</v>
      </c>
      <c r="B55" s="839"/>
      <c r="C55" s="498">
        <v>0</v>
      </c>
      <c r="D55" s="499">
        <v>0</v>
      </c>
      <c r="E55" s="500">
        <v>0</v>
      </c>
      <c r="F55" s="500">
        <v>0</v>
      </c>
      <c r="G55" s="500">
        <v>0</v>
      </c>
      <c r="H55" s="501">
        <v>0</v>
      </c>
      <c r="I55" s="502">
        <v>0</v>
      </c>
      <c r="J55" s="503">
        <v>0</v>
      </c>
      <c r="K55" s="502">
        <v>0</v>
      </c>
      <c r="L55" s="504">
        <v>0</v>
      </c>
      <c r="M55" s="502">
        <v>0</v>
      </c>
      <c r="N55" s="503">
        <v>0</v>
      </c>
      <c r="O55" s="505"/>
      <c r="P55" s="498">
        <v>0</v>
      </c>
      <c r="Q55" s="499">
        <v>0</v>
      </c>
      <c r="R55" s="500">
        <v>0</v>
      </c>
      <c r="S55" s="500">
        <v>0</v>
      </c>
      <c r="T55" s="500">
        <v>0</v>
      </c>
      <c r="U55" s="501">
        <v>0</v>
      </c>
      <c r="V55" s="502">
        <v>0</v>
      </c>
      <c r="W55" s="503">
        <v>0</v>
      </c>
      <c r="X55" s="502">
        <v>0</v>
      </c>
      <c r="Y55" s="504">
        <v>0</v>
      </c>
      <c r="Z55" s="502">
        <v>0</v>
      </c>
      <c r="AA55" s="503">
        <v>0</v>
      </c>
      <c r="AB55" s="505"/>
    </row>
    <row r="56" spans="1:28">
      <c r="A56" s="464" t="s">
        <v>544</v>
      </c>
      <c r="B56" s="839"/>
      <c r="C56" s="498">
        <v>0</v>
      </c>
      <c r="D56" s="499">
        <v>0</v>
      </c>
      <c r="E56" s="500">
        <v>0</v>
      </c>
      <c r="F56" s="500">
        <v>0</v>
      </c>
      <c r="G56" s="500">
        <v>0</v>
      </c>
      <c r="H56" s="501">
        <v>0</v>
      </c>
      <c r="I56" s="502">
        <v>0</v>
      </c>
      <c r="J56" s="503">
        <v>0</v>
      </c>
      <c r="K56" s="502">
        <v>0</v>
      </c>
      <c r="L56" s="504">
        <v>0</v>
      </c>
      <c r="M56" s="502">
        <v>0</v>
      </c>
      <c r="N56" s="503">
        <v>0</v>
      </c>
      <c r="O56" s="505"/>
      <c r="P56" s="498">
        <v>0</v>
      </c>
      <c r="Q56" s="499">
        <v>0</v>
      </c>
      <c r="R56" s="500">
        <v>0</v>
      </c>
      <c r="S56" s="500">
        <v>0</v>
      </c>
      <c r="T56" s="500">
        <v>0</v>
      </c>
      <c r="U56" s="501">
        <v>0</v>
      </c>
      <c r="V56" s="502">
        <v>0</v>
      </c>
      <c r="W56" s="503">
        <v>0</v>
      </c>
      <c r="X56" s="502">
        <v>0</v>
      </c>
      <c r="Y56" s="504">
        <v>0</v>
      </c>
      <c r="Z56" s="502">
        <v>0</v>
      </c>
      <c r="AA56" s="503">
        <v>0</v>
      </c>
      <c r="AB56" s="505"/>
    </row>
    <row r="57" spans="1:28">
      <c r="A57" s="464" t="s">
        <v>545</v>
      </c>
      <c r="B57" s="839"/>
      <c r="C57" s="498">
        <v>0</v>
      </c>
      <c r="D57" s="499">
        <v>0</v>
      </c>
      <c r="E57" s="500">
        <v>0</v>
      </c>
      <c r="F57" s="500">
        <v>0</v>
      </c>
      <c r="G57" s="500">
        <v>0</v>
      </c>
      <c r="H57" s="501">
        <v>0</v>
      </c>
      <c r="I57" s="502">
        <v>0</v>
      </c>
      <c r="J57" s="503">
        <v>0</v>
      </c>
      <c r="K57" s="502">
        <v>0</v>
      </c>
      <c r="L57" s="504">
        <v>0</v>
      </c>
      <c r="M57" s="502">
        <v>0</v>
      </c>
      <c r="N57" s="503">
        <v>0</v>
      </c>
      <c r="O57" s="505"/>
      <c r="P57" s="498">
        <v>0</v>
      </c>
      <c r="Q57" s="499">
        <v>0</v>
      </c>
      <c r="R57" s="500">
        <v>0</v>
      </c>
      <c r="S57" s="500">
        <v>0</v>
      </c>
      <c r="T57" s="500">
        <v>0</v>
      </c>
      <c r="U57" s="501">
        <v>0</v>
      </c>
      <c r="V57" s="502">
        <v>0</v>
      </c>
      <c r="W57" s="503">
        <v>0</v>
      </c>
      <c r="X57" s="502">
        <v>0</v>
      </c>
      <c r="Y57" s="504">
        <v>0</v>
      </c>
      <c r="Z57" s="502">
        <v>0</v>
      </c>
      <c r="AA57" s="503">
        <v>0</v>
      </c>
      <c r="AB57" s="505"/>
    </row>
    <row r="58" spans="1:28">
      <c r="A58" s="475" t="s">
        <v>546</v>
      </c>
      <c r="B58" s="839"/>
      <c r="C58" s="508">
        <v>0</v>
      </c>
      <c r="D58" s="509">
        <v>0</v>
      </c>
      <c r="E58" s="510">
        <v>0</v>
      </c>
      <c r="F58" s="510">
        <v>0</v>
      </c>
      <c r="G58" s="510">
        <v>0</v>
      </c>
      <c r="H58" s="511">
        <v>0</v>
      </c>
      <c r="I58" s="512">
        <v>0</v>
      </c>
      <c r="J58" s="513">
        <v>0</v>
      </c>
      <c r="K58" s="512">
        <v>0</v>
      </c>
      <c r="L58" s="514">
        <v>0</v>
      </c>
      <c r="M58" s="512">
        <v>0</v>
      </c>
      <c r="N58" s="513">
        <v>0</v>
      </c>
      <c r="O58" s="515"/>
      <c r="P58" s="508">
        <v>0</v>
      </c>
      <c r="Q58" s="509">
        <v>0</v>
      </c>
      <c r="R58" s="510">
        <v>0</v>
      </c>
      <c r="S58" s="510">
        <v>0</v>
      </c>
      <c r="T58" s="510">
        <v>0</v>
      </c>
      <c r="U58" s="511">
        <v>0</v>
      </c>
      <c r="V58" s="512">
        <v>0</v>
      </c>
      <c r="W58" s="513">
        <v>0</v>
      </c>
      <c r="X58" s="512">
        <v>0</v>
      </c>
      <c r="Y58" s="514">
        <v>0</v>
      </c>
      <c r="Z58" s="512">
        <v>0</v>
      </c>
      <c r="AA58" s="513">
        <v>0</v>
      </c>
      <c r="AB58" s="515"/>
    </row>
    <row r="59" spans="1:28" ht="12" thickBot="1">
      <c r="A59" s="484" t="s">
        <v>292</v>
      </c>
      <c r="B59" s="840"/>
      <c r="C59" s="516">
        <f t="shared" ref="C59:N59" si="10">+C52+C53+C54+C55+C56+C57+C58</f>
        <v>0</v>
      </c>
      <c r="D59" s="517">
        <f t="shared" si="10"/>
        <v>0</v>
      </c>
      <c r="E59" s="518">
        <f t="shared" si="10"/>
        <v>0</v>
      </c>
      <c r="F59" s="518">
        <f t="shared" si="10"/>
        <v>0</v>
      </c>
      <c r="G59" s="518">
        <f t="shared" si="10"/>
        <v>0</v>
      </c>
      <c r="H59" s="519">
        <f t="shared" si="10"/>
        <v>0</v>
      </c>
      <c r="I59" s="516">
        <f t="shared" si="10"/>
        <v>0</v>
      </c>
      <c r="J59" s="518">
        <f t="shared" si="10"/>
        <v>0</v>
      </c>
      <c r="K59" s="516">
        <f t="shared" si="10"/>
        <v>0</v>
      </c>
      <c r="L59" s="519">
        <f t="shared" si="10"/>
        <v>0</v>
      </c>
      <c r="M59" s="516">
        <f t="shared" si="10"/>
        <v>0</v>
      </c>
      <c r="N59" s="518">
        <f t="shared" si="10"/>
        <v>0</v>
      </c>
      <c r="O59" s="520">
        <v>0</v>
      </c>
      <c r="P59" s="516">
        <f t="shared" ref="P59:AA59" si="11">+P52+P53+P54+P55+P56+P57+P58</f>
        <v>0</v>
      </c>
      <c r="Q59" s="517">
        <f t="shared" si="11"/>
        <v>0</v>
      </c>
      <c r="R59" s="518">
        <f t="shared" si="11"/>
        <v>0</v>
      </c>
      <c r="S59" s="518">
        <f t="shared" si="11"/>
        <v>0</v>
      </c>
      <c r="T59" s="518">
        <f t="shared" si="11"/>
        <v>0</v>
      </c>
      <c r="U59" s="519">
        <f t="shared" si="11"/>
        <v>0</v>
      </c>
      <c r="V59" s="516">
        <f t="shared" si="11"/>
        <v>0</v>
      </c>
      <c r="W59" s="518">
        <f t="shared" si="11"/>
        <v>0</v>
      </c>
      <c r="X59" s="516">
        <f t="shared" si="11"/>
        <v>0</v>
      </c>
      <c r="Y59" s="519">
        <f t="shared" si="11"/>
        <v>0</v>
      </c>
      <c r="Z59" s="516">
        <f t="shared" si="11"/>
        <v>0</v>
      </c>
      <c r="AA59" s="518">
        <f t="shared" si="11"/>
        <v>0</v>
      </c>
      <c r="AB59" s="520">
        <v>0</v>
      </c>
    </row>
    <row r="60" spans="1:28">
      <c r="A60" s="455" t="s">
        <v>539</v>
      </c>
      <c r="B60" s="838" t="s">
        <v>552</v>
      </c>
      <c r="C60" s="456">
        <v>0</v>
      </c>
      <c r="D60" s="457">
        <v>0</v>
      </c>
      <c r="E60" s="458">
        <v>0</v>
      </c>
      <c r="F60" s="458">
        <v>0</v>
      </c>
      <c r="G60" s="458">
        <v>0</v>
      </c>
      <c r="H60" s="459">
        <v>0</v>
      </c>
      <c r="I60" s="460">
        <v>0</v>
      </c>
      <c r="J60" s="461">
        <v>0</v>
      </c>
      <c r="K60" s="460">
        <v>0</v>
      </c>
      <c r="L60" s="462">
        <v>0</v>
      </c>
      <c r="M60" s="460">
        <v>0</v>
      </c>
      <c r="N60" s="461">
        <v>0</v>
      </c>
      <c r="O60" s="463"/>
      <c r="P60" s="456">
        <v>0</v>
      </c>
      <c r="Q60" s="457">
        <v>0</v>
      </c>
      <c r="R60" s="458">
        <v>0</v>
      </c>
      <c r="S60" s="458">
        <v>0</v>
      </c>
      <c r="T60" s="458">
        <v>0</v>
      </c>
      <c r="U60" s="459">
        <v>0</v>
      </c>
      <c r="V60" s="460">
        <v>0</v>
      </c>
      <c r="W60" s="461">
        <v>0</v>
      </c>
      <c r="X60" s="460">
        <v>0</v>
      </c>
      <c r="Y60" s="462">
        <v>0</v>
      </c>
      <c r="Z60" s="460">
        <v>0</v>
      </c>
      <c r="AA60" s="461">
        <v>0</v>
      </c>
      <c r="AB60" s="463"/>
    </row>
    <row r="61" spans="1:28">
      <c r="A61" s="464" t="s">
        <v>541</v>
      </c>
      <c r="B61" s="839"/>
      <c r="C61" s="465">
        <v>0</v>
      </c>
      <c r="D61" s="466">
        <v>0</v>
      </c>
      <c r="E61" s="467">
        <v>0</v>
      </c>
      <c r="F61" s="467">
        <v>0</v>
      </c>
      <c r="G61" s="467">
        <v>0</v>
      </c>
      <c r="H61" s="468">
        <v>0</v>
      </c>
      <c r="I61" s="469">
        <v>0</v>
      </c>
      <c r="J61" s="470">
        <v>0</v>
      </c>
      <c r="K61" s="469">
        <v>0</v>
      </c>
      <c r="L61" s="471">
        <v>0</v>
      </c>
      <c r="M61" s="469">
        <v>0</v>
      </c>
      <c r="N61" s="470">
        <v>0</v>
      </c>
      <c r="O61" s="472"/>
      <c r="P61" s="465">
        <v>0</v>
      </c>
      <c r="Q61" s="466">
        <v>0</v>
      </c>
      <c r="R61" s="467">
        <v>0</v>
      </c>
      <c r="S61" s="467">
        <v>0</v>
      </c>
      <c r="T61" s="467">
        <v>0</v>
      </c>
      <c r="U61" s="468">
        <v>0</v>
      </c>
      <c r="V61" s="469">
        <v>0</v>
      </c>
      <c r="W61" s="470">
        <v>0</v>
      </c>
      <c r="X61" s="469">
        <v>0</v>
      </c>
      <c r="Y61" s="471">
        <v>0</v>
      </c>
      <c r="Z61" s="469">
        <v>0</v>
      </c>
      <c r="AA61" s="470">
        <v>0</v>
      </c>
      <c r="AB61" s="472"/>
    </row>
    <row r="62" spans="1:28">
      <c r="A62" s="464" t="s">
        <v>542</v>
      </c>
      <c r="B62" s="839"/>
      <c r="C62" s="465">
        <v>0</v>
      </c>
      <c r="D62" s="466">
        <v>0</v>
      </c>
      <c r="E62" s="467">
        <v>0</v>
      </c>
      <c r="F62" s="467">
        <v>0</v>
      </c>
      <c r="G62" s="467">
        <v>0</v>
      </c>
      <c r="H62" s="468">
        <v>0</v>
      </c>
      <c r="I62" s="469">
        <v>0</v>
      </c>
      <c r="J62" s="473">
        <v>0</v>
      </c>
      <c r="K62" s="469">
        <v>0</v>
      </c>
      <c r="L62" s="473">
        <v>0</v>
      </c>
      <c r="M62" s="469">
        <v>0</v>
      </c>
      <c r="N62" s="470">
        <v>0</v>
      </c>
      <c r="O62" s="474"/>
      <c r="P62" s="465">
        <v>0</v>
      </c>
      <c r="Q62" s="466">
        <v>0</v>
      </c>
      <c r="R62" s="467">
        <v>0</v>
      </c>
      <c r="S62" s="467">
        <v>0</v>
      </c>
      <c r="T62" s="467">
        <v>0</v>
      </c>
      <c r="U62" s="468">
        <v>0</v>
      </c>
      <c r="V62" s="469">
        <v>0</v>
      </c>
      <c r="W62" s="473">
        <v>0</v>
      </c>
      <c r="X62" s="469">
        <v>0</v>
      </c>
      <c r="Y62" s="473">
        <v>0</v>
      </c>
      <c r="Z62" s="469">
        <v>0</v>
      </c>
      <c r="AA62" s="470">
        <v>0</v>
      </c>
      <c r="AB62" s="474"/>
    </row>
    <row r="63" spans="1:28">
      <c r="A63" s="464" t="s">
        <v>543</v>
      </c>
      <c r="B63" s="839"/>
      <c r="C63" s="465">
        <v>0</v>
      </c>
      <c r="D63" s="466">
        <v>0</v>
      </c>
      <c r="E63" s="467">
        <v>0</v>
      </c>
      <c r="F63" s="467">
        <v>0</v>
      </c>
      <c r="G63" s="467">
        <v>0</v>
      </c>
      <c r="H63" s="468">
        <v>0</v>
      </c>
      <c r="I63" s="469">
        <v>0</v>
      </c>
      <c r="J63" s="470">
        <v>0</v>
      </c>
      <c r="K63" s="469">
        <v>0</v>
      </c>
      <c r="L63" s="471">
        <v>0</v>
      </c>
      <c r="M63" s="469">
        <v>0</v>
      </c>
      <c r="N63" s="470">
        <v>0</v>
      </c>
      <c r="O63" s="472"/>
      <c r="P63" s="465">
        <v>0</v>
      </c>
      <c r="Q63" s="466">
        <v>0</v>
      </c>
      <c r="R63" s="467">
        <v>0</v>
      </c>
      <c r="S63" s="467">
        <v>0</v>
      </c>
      <c r="T63" s="467">
        <v>0</v>
      </c>
      <c r="U63" s="468">
        <v>0</v>
      </c>
      <c r="V63" s="469">
        <v>0</v>
      </c>
      <c r="W63" s="470">
        <v>0</v>
      </c>
      <c r="X63" s="469">
        <v>0</v>
      </c>
      <c r="Y63" s="471">
        <v>0</v>
      </c>
      <c r="Z63" s="469">
        <v>0</v>
      </c>
      <c r="AA63" s="470">
        <v>0</v>
      </c>
      <c r="AB63" s="472"/>
    </row>
    <row r="64" spans="1:28">
      <c r="A64" s="464" t="s">
        <v>544</v>
      </c>
      <c r="B64" s="839"/>
      <c r="C64" s="465">
        <v>0</v>
      </c>
      <c r="D64" s="466">
        <v>0</v>
      </c>
      <c r="E64" s="467">
        <v>0</v>
      </c>
      <c r="F64" s="467">
        <v>0</v>
      </c>
      <c r="G64" s="467">
        <v>0</v>
      </c>
      <c r="H64" s="468">
        <v>0</v>
      </c>
      <c r="I64" s="469">
        <v>0</v>
      </c>
      <c r="J64" s="470">
        <v>0</v>
      </c>
      <c r="K64" s="469">
        <v>0</v>
      </c>
      <c r="L64" s="471">
        <v>0</v>
      </c>
      <c r="M64" s="469">
        <v>0</v>
      </c>
      <c r="N64" s="470">
        <v>0</v>
      </c>
      <c r="O64" s="472"/>
      <c r="P64" s="465">
        <v>0</v>
      </c>
      <c r="Q64" s="466">
        <v>0</v>
      </c>
      <c r="R64" s="467">
        <v>0</v>
      </c>
      <c r="S64" s="467">
        <v>0</v>
      </c>
      <c r="T64" s="467">
        <v>0</v>
      </c>
      <c r="U64" s="468">
        <v>0</v>
      </c>
      <c r="V64" s="469">
        <v>0</v>
      </c>
      <c r="W64" s="470">
        <v>0</v>
      </c>
      <c r="X64" s="469">
        <v>0</v>
      </c>
      <c r="Y64" s="471">
        <v>0</v>
      </c>
      <c r="Z64" s="469">
        <v>0</v>
      </c>
      <c r="AA64" s="470">
        <v>0</v>
      </c>
      <c r="AB64" s="472"/>
    </row>
    <row r="65" spans="1:28">
      <c r="A65" s="464" t="s">
        <v>545</v>
      </c>
      <c r="B65" s="839"/>
      <c r="C65" s="465">
        <v>0</v>
      </c>
      <c r="D65" s="466">
        <v>0</v>
      </c>
      <c r="E65" s="467">
        <v>0</v>
      </c>
      <c r="F65" s="467">
        <v>0</v>
      </c>
      <c r="G65" s="467">
        <v>0</v>
      </c>
      <c r="H65" s="468">
        <v>0</v>
      </c>
      <c r="I65" s="469">
        <v>0</v>
      </c>
      <c r="J65" s="470">
        <v>0</v>
      </c>
      <c r="K65" s="469">
        <v>0</v>
      </c>
      <c r="L65" s="471">
        <v>0</v>
      </c>
      <c r="M65" s="469">
        <v>0</v>
      </c>
      <c r="N65" s="470">
        <v>0</v>
      </c>
      <c r="O65" s="472"/>
      <c r="P65" s="465">
        <v>5.2758120000000002</v>
      </c>
      <c r="Q65" s="466">
        <v>5.2758120000000002</v>
      </c>
      <c r="R65" s="467">
        <v>0</v>
      </c>
      <c r="S65" s="467">
        <v>0</v>
      </c>
      <c r="T65" s="467">
        <v>5.2758120000000002</v>
      </c>
      <c r="U65" s="468">
        <v>0</v>
      </c>
      <c r="V65" s="469">
        <v>0</v>
      </c>
      <c r="W65" s="470">
        <v>0</v>
      </c>
      <c r="X65" s="469">
        <v>0</v>
      </c>
      <c r="Y65" s="471">
        <v>0</v>
      </c>
      <c r="Z65" s="469">
        <v>0</v>
      </c>
      <c r="AA65" s="470">
        <v>0</v>
      </c>
      <c r="AB65" s="472"/>
    </row>
    <row r="66" spans="1:28">
      <c r="A66" s="475" t="s">
        <v>546</v>
      </c>
      <c r="B66" s="839"/>
      <c r="C66" s="476">
        <v>0</v>
      </c>
      <c r="D66" s="477">
        <v>0</v>
      </c>
      <c r="E66" s="478">
        <v>0</v>
      </c>
      <c r="F66" s="478">
        <v>0</v>
      </c>
      <c r="G66" s="478">
        <v>0</v>
      </c>
      <c r="H66" s="479">
        <v>0</v>
      </c>
      <c r="I66" s="480">
        <v>0</v>
      </c>
      <c r="J66" s="481">
        <v>0</v>
      </c>
      <c r="K66" s="480">
        <v>0</v>
      </c>
      <c r="L66" s="482">
        <v>0</v>
      </c>
      <c r="M66" s="480">
        <v>0</v>
      </c>
      <c r="N66" s="481">
        <v>0</v>
      </c>
      <c r="O66" s="483"/>
      <c r="P66" s="476">
        <v>0</v>
      </c>
      <c r="Q66" s="477">
        <v>0</v>
      </c>
      <c r="R66" s="478">
        <v>0</v>
      </c>
      <c r="S66" s="478">
        <v>0</v>
      </c>
      <c r="T66" s="478">
        <v>0</v>
      </c>
      <c r="U66" s="479">
        <v>0</v>
      </c>
      <c r="V66" s="480">
        <v>0</v>
      </c>
      <c r="W66" s="481">
        <v>0</v>
      </c>
      <c r="X66" s="480">
        <v>0</v>
      </c>
      <c r="Y66" s="482">
        <v>0</v>
      </c>
      <c r="Z66" s="480">
        <v>0</v>
      </c>
      <c r="AA66" s="481">
        <v>0</v>
      </c>
      <c r="AB66" s="483"/>
    </row>
    <row r="67" spans="1:28" ht="12" thickBot="1">
      <c r="A67" s="484" t="s">
        <v>292</v>
      </c>
      <c r="B67" s="840"/>
      <c r="C67" s="485">
        <f t="shared" ref="C67:N67" si="12">+C60+C61+C62+C63+C64+C65+C66</f>
        <v>0</v>
      </c>
      <c r="D67" s="486">
        <f t="shared" si="12"/>
        <v>0</v>
      </c>
      <c r="E67" s="487">
        <f t="shared" si="12"/>
        <v>0</v>
      </c>
      <c r="F67" s="487">
        <f t="shared" si="12"/>
        <v>0</v>
      </c>
      <c r="G67" s="487">
        <f t="shared" si="12"/>
        <v>0</v>
      </c>
      <c r="H67" s="488">
        <f t="shared" si="12"/>
        <v>0</v>
      </c>
      <c r="I67" s="485">
        <f t="shared" si="12"/>
        <v>0</v>
      </c>
      <c r="J67" s="487">
        <f t="shared" si="12"/>
        <v>0</v>
      </c>
      <c r="K67" s="485">
        <f t="shared" si="12"/>
        <v>0</v>
      </c>
      <c r="L67" s="488">
        <f t="shared" si="12"/>
        <v>0</v>
      </c>
      <c r="M67" s="485">
        <f t="shared" si="12"/>
        <v>0</v>
      </c>
      <c r="N67" s="487">
        <f t="shared" si="12"/>
        <v>0</v>
      </c>
      <c r="O67" s="489">
        <v>0</v>
      </c>
      <c r="P67" s="485">
        <f t="shared" ref="P67:AA67" si="13">+P60+P61+P62+P63+P64+P65+P66</f>
        <v>5.2758120000000002</v>
      </c>
      <c r="Q67" s="486">
        <f t="shared" si="13"/>
        <v>5.2758120000000002</v>
      </c>
      <c r="R67" s="487">
        <f t="shared" si="13"/>
        <v>0</v>
      </c>
      <c r="S67" s="487">
        <f t="shared" si="13"/>
        <v>0</v>
      </c>
      <c r="T67" s="487">
        <f t="shared" si="13"/>
        <v>5.2758120000000002</v>
      </c>
      <c r="U67" s="488">
        <f t="shared" si="13"/>
        <v>0</v>
      </c>
      <c r="V67" s="485">
        <f t="shared" si="13"/>
        <v>0</v>
      </c>
      <c r="W67" s="487">
        <f t="shared" si="13"/>
        <v>0</v>
      </c>
      <c r="X67" s="485">
        <f t="shared" si="13"/>
        <v>0</v>
      </c>
      <c r="Y67" s="488">
        <f t="shared" si="13"/>
        <v>0</v>
      </c>
      <c r="Z67" s="485">
        <f t="shared" si="13"/>
        <v>0</v>
      </c>
      <c r="AA67" s="487">
        <f t="shared" si="13"/>
        <v>0</v>
      </c>
      <c r="AB67" s="489">
        <v>0</v>
      </c>
    </row>
    <row r="68" spans="1:28">
      <c r="A68" s="455" t="s">
        <v>539</v>
      </c>
      <c r="B68" s="838" t="s">
        <v>553</v>
      </c>
      <c r="C68" s="456">
        <v>0</v>
      </c>
      <c r="D68" s="457">
        <v>0</v>
      </c>
      <c r="E68" s="458">
        <v>0</v>
      </c>
      <c r="F68" s="458">
        <v>0</v>
      </c>
      <c r="G68" s="458">
        <v>0</v>
      </c>
      <c r="H68" s="459">
        <v>0</v>
      </c>
      <c r="I68" s="460">
        <v>0</v>
      </c>
      <c r="J68" s="461">
        <v>0</v>
      </c>
      <c r="K68" s="460">
        <v>0</v>
      </c>
      <c r="L68" s="462">
        <v>0</v>
      </c>
      <c r="M68" s="460">
        <v>0</v>
      </c>
      <c r="N68" s="461">
        <v>0</v>
      </c>
      <c r="O68" s="463"/>
      <c r="P68" s="456">
        <v>0</v>
      </c>
      <c r="Q68" s="457">
        <v>0</v>
      </c>
      <c r="R68" s="458">
        <v>0</v>
      </c>
      <c r="S68" s="458">
        <v>0</v>
      </c>
      <c r="T68" s="458">
        <v>0</v>
      </c>
      <c r="U68" s="459">
        <v>0</v>
      </c>
      <c r="V68" s="460">
        <v>0</v>
      </c>
      <c r="W68" s="461">
        <v>0</v>
      </c>
      <c r="X68" s="460">
        <v>0</v>
      </c>
      <c r="Y68" s="462">
        <v>0</v>
      </c>
      <c r="Z68" s="460">
        <v>0</v>
      </c>
      <c r="AA68" s="461">
        <v>0</v>
      </c>
      <c r="AB68" s="463"/>
    </row>
    <row r="69" spans="1:28">
      <c r="A69" s="464" t="s">
        <v>541</v>
      </c>
      <c r="B69" s="839"/>
      <c r="C69" s="465">
        <v>0</v>
      </c>
      <c r="D69" s="466">
        <v>0</v>
      </c>
      <c r="E69" s="467">
        <v>0</v>
      </c>
      <c r="F69" s="467">
        <v>0</v>
      </c>
      <c r="G69" s="467">
        <v>0</v>
      </c>
      <c r="H69" s="468">
        <v>0</v>
      </c>
      <c r="I69" s="469">
        <v>0</v>
      </c>
      <c r="J69" s="470">
        <v>0</v>
      </c>
      <c r="K69" s="469">
        <v>0</v>
      </c>
      <c r="L69" s="471">
        <v>0</v>
      </c>
      <c r="M69" s="469">
        <v>0</v>
      </c>
      <c r="N69" s="470">
        <v>0</v>
      </c>
      <c r="O69" s="472"/>
      <c r="P69" s="465">
        <v>0</v>
      </c>
      <c r="Q69" s="466">
        <v>0</v>
      </c>
      <c r="R69" s="467">
        <v>0</v>
      </c>
      <c r="S69" s="467">
        <v>0</v>
      </c>
      <c r="T69" s="467">
        <v>0</v>
      </c>
      <c r="U69" s="468">
        <v>0</v>
      </c>
      <c r="V69" s="469">
        <v>0</v>
      </c>
      <c r="W69" s="470">
        <v>0</v>
      </c>
      <c r="X69" s="469">
        <v>0</v>
      </c>
      <c r="Y69" s="471">
        <v>0</v>
      </c>
      <c r="Z69" s="469">
        <v>0</v>
      </c>
      <c r="AA69" s="470">
        <v>0</v>
      </c>
      <c r="AB69" s="472"/>
    </row>
    <row r="70" spans="1:28">
      <c r="A70" s="464" t="s">
        <v>542</v>
      </c>
      <c r="B70" s="839"/>
      <c r="C70" s="465">
        <v>0</v>
      </c>
      <c r="D70" s="466">
        <v>0</v>
      </c>
      <c r="E70" s="467">
        <v>0</v>
      </c>
      <c r="F70" s="467">
        <v>0</v>
      </c>
      <c r="G70" s="467">
        <v>0</v>
      </c>
      <c r="H70" s="468">
        <v>0</v>
      </c>
      <c r="I70" s="469">
        <v>0</v>
      </c>
      <c r="J70" s="473">
        <v>0</v>
      </c>
      <c r="K70" s="469">
        <v>0</v>
      </c>
      <c r="L70" s="473">
        <v>0</v>
      </c>
      <c r="M70" s="469">
        <v>0</v>
      </c>
      <c r="N70" s="470">
        <v>0</v>
      </c>
      <c r="O70" s="474"/>
      <c r="P70" s="465">
        <v>0</v>
      </c>
      <c r="Q70" s="466">
        <v>0</v>
      </c>
      <c r="R70" s="467">
        <v>0</v>
      </c>
      <c r="S70" s="467">
        <v>0</v>
      </c>
      <c r="T70" s="467">
        <v>0</v>
      </c>
      <c r="U70" s="468">
        <v>0</v>
      </c>
      <c r="V70" s="469">
        <v>0</v>
      </c>
      <c r="W70" s="473">
        <v>0</v>
      </c>
      <c r="X70" s="469">
        <v>0</v>
      </c>
      <c r="Y70" s="473">
        <v>0</v>
      </c>
      <c r="Z70" s="469">
        <v>0</v>
      </c>
      <c r="AA70" s="470">
        <v>0</v>
      </c>
      <c r="AB70" s="474"/>
    </row>
    <row r="71" spans="1:28">
      <c r="A71" s="464" t="s">
        <v>543</v>
      </c>
      <c r="B71" s="839"/>
      <c r="C71" s="465">
        <v>0</v>
      </c>
      <c r="D71" s="466">
        <v>0</v>
      </c>
      <c r="E71" s="467">
        <v>0</v>
      </c>
      <c r="F71" s="467">
        <v>0</v>
      </c>
      <c r="G71" s="467">
        <v>0</v>
      </c>
      <c r="H71" s="468">
        <v>0</v>
      </c>
      <c r="I71" s="469">
        <v>0</v>
      </c>
      <c r="J71" s="470">
        <v>0</v>
      </c>
      <c r="K71" s="469">
        <v>0</v>
      </c>
      <c r="L71" s="471">
        <v>0</v>
      </c>
      <c r="M71" s="469">
        <v>0</v>
      </c>
      <c r="N71" s="470">
        <v>0</v>
      </c>
      <c r="O71" s="472"/>
      <c r="P71" s="465">
        <v>0</v>
      </c>
      <c r="Q71" s="466">
        <v>0</v>
      </c>
      <c r="R71" s="467">
        <v>0</v>
      </c>
      <c r="S71" s="467">
        <v>0</v>
      </c>
      <c r="T71" s="467">
        <v>0</v>
      </c>
      <c r="U71" s="468">
        <v>0</v>
      </c>
      <c r="V71" s="469">
        <v>0</v>
      </c>
      <c r="W71" s="470">
        <v>0</v>
      </c>
      <c r="X71" s="469">
        <v>0</v>
      </c>
      <c r="Y71" s="471">
        <v>0</v>
      </c>
      <c r="Z71" s="469">
        <v>0</v>
      </c>
      <c r="AA71" s="470">
        <v>0</v>
      </c>
      <c r="AB71" s="472"/>
    </row>
    <row r="72" spans="1:28">
      <c r="A72" s="464" t="s">
        <v>544</v>
      </c>
      <c r="B72" s="839"/>
      <c r="C72" s="465">
        <v>0</v>
      </c>
      <c r="D72" s="466">
        <v>0</v>
      </c>
      <c r="E72" s="467">
        <v>0</v>
      </c>
      <c r="F72" s="467">
        <v>0</v>
      </c>
      <c r="G72" s="467">
        <v>0</v>
      </c>
      <c r="H72" s="468">
        <v>0</v>
      </c>
      <c r="I72" s="469">
        <v>0</v>
      </c>
      <c r="J72" s="470">
        <v>0</v>
      </c>
      <c r="K72" s="469">
        <v>0</v>
      </c>
      <c r="L72" s="471">
        <v>0</v>
      </c>
      <c r="M72" s="469">
        <v>0</v>
      </c>
      <c r="N72" s="470">
        <v>0</v>
      </c>
      <c r="O72" s="472"/>
      <c r="P72" s="465">
        <v>0</v>
      </c>
      <c r="Q72" s="466">
        <v>0</v>
      </c>
      <c r="R72" s="467">
        <v>0</v>
      </c>
      <c r="S72" s="467">
        <v>0</v>
      </c>
      <c r="T72" s="467">
        <v>0</v>
      </c>
      <c r="U72" s="468">
        <v>0</v>
      </c>
      <c r="V72" s="469">
        <v>0</v>
      </c>
      <c r="W72" s="470">
        <v>0</v>
      </c>
      <c r="X72" s="469">
        <v>0</v>
      </c>
      <c r="Y72" s="471">
        <v>0</v>
      </c>
      <c r="Z72" s="469">
        <v>0</v>
      </c>
      <c r="AA72" s="470">
        <v>0</v>
      </c>
      <c r="AB72" s="472"/>
    </row>
    <row r="73" spans="1:28">
      <c r="A73" s="464" t="s">
        <v>545</v>
      </c>
      <c r="B73" s="839"/>
      <c r="C73" s="465">
        <v>253.29292899999999</v>
      </c>
      <c r="D73" s="466">
        <v>253.283491</v>
      </c>
      <c r="E73" s="467">
        <v>0</v>
      </c>
      <c r="F73" s="467">
        <v>0</v>
      </c>
      <c r="G73" s="467">
        <v>13.067075000000001</v>
      </c>
      <c r="H73" s="468">
        <v>240.21641600000001</v>
      </c>
      <c r="I73" s="469">
        <v>0</v>
      </c>
      <c r="J73" s="470">
        <v>0</v>
      </c>
      <c r="K73" s="469">
        <v>0</v>
      </c>
      <c r="L73" s="471">
        <v>0</v>
      </c>
      <c r="M73" s="469">
        <v>0</v>
      </c>
      <c r="N73" s="470">
        <v>0</v>
      </c>
      <c r="O73" s="472"/>
      <c r="P73" s="465">
        <v>242.12359799999999</v>
      </c>
      <c r="Q73" s="466">
        <v>242.11416800000001</v>
      </c>
      <c r="R73" s="467">
        <v>0</v>
      </c>
      <c r="S73" s="467">
        <v>0</v>
      </c>
      <c r="T73" s="467">
        <v>0</v>
      </c>
      <c r="U73" s="468">
        <v>242.11416800000001</v>
      </c>
      <c r="V73" s="469">
        <v>0</v>
      </c>
      <c r="W73" s="470">
        <v>0</v>
      </c>
      <c r="X73" s="469">
        <v>0</v>
      </c>
      <c r="Y73" s="471">
        <v>0</v>
      </c>
      <c r="Z73" s="469">
        <v>0</v>
      </c>
      <c r="AA73" s="470">
        <v>0</v>
      </c>
      <c r="AB73" s="472"/>
    </row>
    <row r="74" spans="1:28">
      <c r="A74" s="475" t="s">
        <v>546</v>
      </c>
      <c r="B74" s="839"/>
      <c r="C74" s="476">
        <v>0</v>
      </c>
      <c r="D74" s="477">
        <v>0</v>
      </c>
      <c r="E74" s="478">
        <v>0</v>
      </c>
      <c r="F74" s="478">
        <v>0</v>
      </c>
      <c r="G74" s="478">
        <v>0</v>
      </c>
      <c r="H74" s="479">
        <v>0</v>
      </c>
      <c r="I74" s="480">
        <v>0</v>
      </c>
      <c r="J74" s="481">
        <v>0</v>
      </c>
      <c r="K74" s="480">
        <v>0</v>
      </c>
      <c r="L74" s="482">
        <v>0</v>
      </c>
      <c r="M74" s="480">
        <v>0</v>
      </c>
      <c r="N74" s="481">
        <v>0</v>
      </c>
      <c r="O74" s="483"/>
      <c r="P74" s="476">
        <v>141.81839199999999</v>
      </c>
      <c r="Q74" s="477">
        <v>141.813164</v>
      </c>
      <c r="R74" s="478">
        <v>0</v>
      </c>
      <c r="S74" s="478">
        <v>0</v>
      </c>
      <c r="T74" s="478">
        <v>141.813164</v>
      </c>
      <c r="U74" s="479">
        <v>0</v>
      </c>
      <c r="V74" s="480">
        <v>0</v>
      </c>
      <c r="W74" s="481">
        <v>0</v>
      </c>
      <c r="X74" s="480">
        <v>0</v>
      </c>
      <c r="Y74" s="482">
        <v>0</v>
      </c>
      <c r="Z74" s="480">
        <v>0</v>
      </c>
      <c r="AA74" s="481">
        <v>0</v>
      </c>
      <c r="AB74" s="483"/>
    </row>
    <row r="75" spans="1:28" ht="12" thickBot="1">
      <c r="A75" s="484" t="s">
        <v>292</v>
      </c>
      <c r="B75" s="840"/>
      <c r="C75" s="485">
        <f t="shared" ref="C75:N75" si="14">+C68+C69+C70+C71+C72+C73+C74</f>
        <v>253.29292899999999</v>
      </c>
      <c r="D75" s="486">
        <f t="shared" si="14"/>
        <v>253.283491</v>
      </c>
      <c r="E75" s="487">
        <f t="shared" si="14"/>
        <v>0</v>
      </c>
      <c r="F75" s="487">
        <f t="shared" si="14"/>
        <v>0</v>
      </c>
      <c r="G75" s="487">
        <f t="shared" si="14"/>
        <v>13.067075000000001</v>
      </c>
      <c r="H75" s="488">
        <f t="shared" si="14"/>
        <v>240.21641600000001</v>
      </c>
      <c r="I75" s="485">
        <f t="shared" si="14"/>
        <v>0</v>
      </c>
      <c r="J75" s="487">
        <f t="shared" si="14"/>
        <v>0</v>
      </c>
      <c r="K75" s="485">
        <f t="shared" si="14"/>
        <v>0</v>
      </c>
      <c r="L75" s="488">
        <f t="shared" si="14"/>
        <v>0</v>
      </c>
      <c r="M75" s="485">
        <f t="shared" si="14"/>
        <v>0</v>
      </c>
      <c r="N75" s="487">
        <f t="shared" si="14"/>
        <v>0</v>
      </c>
      <c r="O75" s="489">
        <v>0</v>
      </c>
      <c r="P75" s="485">
        <f t="shared" ref="P75:AA75" si="15">+P68+P69+P70+P71+P72+P73+P74</f>
        <v>383.94198999999998</v>
      </c>
      <c r="Q75" s="486">
        <f t="shared" si="15"/>
        <v>383.92733199999998</v>
      </c>
      <c r="R75" s="487">
        <f t="shared" si="15"/>
        <v>0</v>
      </c>
      <c r="S75" s="487">
        <f t="shared" si="15"/>
        <v>0</v>
      </c>
      <c r="T75" s="487">
        <f t="shared" si="15"/>
        <v>141.813164</v>
      </c>
      <c r="U75" s="488">
        <f t="shared" si="15"/>
        <v>242.11416800000001</v>
      </c>
      <c r="V75" s="485">
        <f t="shared" si="15"/>
        <v>0</v>
      </c>
      <c r="W75" s="487">
        <f t="shared" si="15"/>
        <v>0</v>
      </c>
      <c r="X75" s="485">
        <f t="shared" si="15"/>
        <v>0</v>
      </c>
      <c r="Y75" s="488">
        <f t="shared" si="15"/>
        <v>0</v>
      </c>
      <c r="Z75" s="485">
        <f t="shared" si="15"/>
        <v>0</v>
      </c>
      <c r="AA75" s="487">
        <f t="shared" si="15"/>
        <v>0</v>
      </c>
      <c r="AB75" s="489">
        <v>0</v>
      </c>
    </row>
    <row r="76" spans="1:28">
      <c r="A76" s="455" t="s">
        <v>539</v>
      </c>
      <c r="B76" s="838" t="s">
        <v>554</v>
      </c>
      <c r="C76" s="456">
        <v>253.48047199999999</v>
      </c>
      <c r="D76" s="457">
        <v>253.480425</v>
      </c>
      <c r="E76" s="458">
        <v>0</v>
      </c>
      <c r="F76" s="458">
        <v>0</v>
      </c>
      <c r="G76" s="458">
        <v>253.480425</v>
      </c>
      <c r="H76" s="459">
        <v>0</v>
      </c>
      <c r="I76" s="460">
        <v>0</v>
      </c>
      <c r="J76" s="461">
        <v>0</v>
      </c>
      <c r="K76" s="460">
        <v>0</v>
      </c>
      <c r="L76" s="462">
        <v>0</v>
      </c>
      <c r="M76" s="460">
        <v>0</v>
      </c>
      <c r="N76" s="461">
        <v>0</v>
      </c>
      <c r="O76" s="463"/>
      <c r="P76" s="456">
        <v>600.37026100000003</v>
      </c>
      <c r="Q76" s="457">
        <v>600.36951399999998</v>
      </c>
      <c r="R76" s="458">
        <v>482.41129599999999</v>
      </c>
      <c r="S76" s="458">
        <v>0</v>
      </c>
      <c r="T76" s="458">
        <v>104.968597</v>
      </c>
      <c r="U76" s="459">
        <v>12.989622000000001</v>
      </c>
      <c r="V76" s="460">
        <v>0</v>
      </c>
      <c r="W76" s="461">
        <v>0</v>
      </c>
      <c r="X76" s="460">
        <v>0</v>
      </c>
      <c r="Y76" s="462">
        <v>0</v>
      </c>
      <c r="Z76" s="460">
        <v>0</v>
      </c>
      <c r="AA76" s="461">
        <v>0</v>
      </c>
      <c r="AB76" s="463"/>
    </row>
    <row r="77" spans="1:28">
      <c r="A77" s="464" t="s">
        <v>541</v>
      </c>
      <c r="B77" s="839"/>
      <c r="C77" s="465">
        <v>110.567027</v>
      </c>
      <c r="D77" s="466">
        <v>110.533923</v>
      </c>
      <c r="E77" s="467">
        <v>2.5274000000000001E-2</v>
      </c>
      <c r="F77" s="467">
        <v>0</v>
      </c>
      <c r="G77" s="467">
        <v>108.630662</v>
      </c>
      <c r="H77" s="468">
        <v>1.9032610000000001</v>
      </c>
      <c r="I77" s="469">
        <v>0</v>
      </c>
      <c r="J77" s="470">
        <v>0</v>
      </c>
      <c r="K77" s="469">
        <v>0</v>
      </c>
      <c r="L77" s="471">
        <v>0</v>
      </c>
      <c r="M77" s="469">
        <v>0</v>
      </c>
      <c r="N77" s="470">
        <v>0</v>
      </c>
      <c r="O77" s="472"/>
      <c r="P77" s="465">
        <v>376.341184</v>
      </c>
      <c r="Q77" s="466">
        <v>363.912464</v>
      </c>
      <c r="R77" s="467">
        <v>12.406658999999999</v>
      </c>
      <c r="S77" s="467">
        <v>0</v>
      </c>
      <c r="T77" s="467">
        <v>346.04911800000002</v>
      </c>
      <c r="U77" s="468">
        <v>17.863346</v>
      </c>
      <c r="V77" s="469">
        <v>0</v>
      </c>
      <c r="W77" s="470">
        <v>0</v>
      </c>
      <c r="X77" s="469">
        <v>0</v>
      </c>
      <c r="Y77" s="471">
        <v>0</v>
      </c>
      <c r="Z77" s="469">
        <v>0</v>
      </c>
      <c r="AA77" s="470">
        <v>0</v>
      </c>
      <c r="AB77" s="472"/>
    </row>
    <row r="78" spans="1:28">
      <c r="A78" s="464" t="s">
        <v>542</v>
      </c>
      <c r="B78" s="839"/>
      <c r="C78" s="465">
        <v>21.996282999999998</v>
      </c>
      <c r="D78" s="466">
        <v>19.477460000000001</v>
      </c>
      <c r="E78" s="467">
        <v>2.5177700000000001</v>
      </c>
      <c r="F78" s="467">
        <v>0</v>
      </c>
      <c r="G78" s="467">
        <v>19.477460000000001</v>
      </c>
      <c r="H78" s="468">
        <v>0</v>
      </c>
      <c r="I78" s="469">
        <v>0</v>
      </c>
      <c r="J78" s="473">
        <v>0</v>
      </c>
      <c r="K78" s="469">
        <v>0</v>
      </c>
      <c r="L78" s="473">
        <v>0</v>
      </c>
      <c r="M78" s="469">
        <v>0</v>
      </c>
      <c r="N78" s="470">
        <v>0</v>
      </c>
      <c r="O78" s="474"/>
      <c r="P78" s="465">
        <v>10.395318</v>
      </c>
      <c r="Q78" s="466">
        <v>9.8857409999999994</v>
      </c>
      <c r="R78" s="467">
        <v>0.50900500000000004</v>
      </c>
      <c r="S78" s="467">
        <v>0</v>
      </c>
      <c r="T78" s="467">
        <v>9.8857409999999994</v>
      </c>
      <c r="U78" s="468">
        <v>0</v>
      </c>
      <c r="V78" s="469">
        <v>0</v>
      </c>
      <c r="W78" s="473">
        <v>0</v>
      </c>
      <c r="X78" s="469">
        <v>0</v>
      </c>
      <c r="Y78" s="473">
        <v>0</v>
      </c>
      <c r="Z78" s="469">
        <v>0</v>
      </c>
      <c r="AA78" s="470">
        <v>0</v>
      </c>
      <c r="AB78" s="474"/>
    </row>
    <row r="79" spans="1:28">
      <c r="A79" s="464" t="s">
        <v>543</v>
      </c>
      <c r="B79" s="839"/>
      <c r="C79" s="465">
        <v>19.084959999999999</v>
      </c>
      <c r="D79" s="466">
        <v>19.083278</v>
      </c>
      <c r="E79" s="467">
        <v>0.13484699999999999</v>
      </c>
      <c r="F79" s="467">
        <v>0</v>
      </c>
      <c r="G79" s="467">
        <v>18.948432</v>
      </c>
      <c r="H79" s="468">
        <v>0</v>
      </c>
      <c r="I79" s="469">
        <v>0</v>
      </c>
      <c r="J79" s="470">
        <v>0</v>
      </c>
      <c r="K79" s="469">
        <v>0</v>
      </c>
      <c r="L79" s="471">
        <v>0</v>
      </c>
      <c r="M79" s="469">
        <v>0</v>
      </c>
      <c r="N79" s="470">
        <v>0</v>
      </c>
      <c r="O79" s="472"/>
      <c r="P79" s="465">
        <v>32.258906000000003</v>
      </c>
      <c r="Q79" s="466">
        <v>32.233868999999999</v>
      </c>
      <c r="R79" s="467">
        <v>1.8741000000000001E-2</v>
      </c>
      <c r="S79" s="467">
        <v>0</v>
      </c>
      <c r="T79" s="467">
        <v>32.233868999999999</v>
      </c>
      <c r="U79" s="468">
        <v>0</v>
      </c>
      <c r="V79" s="469">
        <v>0</v>
      </c>
      <c r="W79" s="470">
        <v>0</v>
      </c>
      <c r="X79" s="469">
        <v>0</v>
      </c>
      <c r="Y79" s="471">
        <v>0</v>
      </c>
      <c r="Z79" s="469">
        <v>0</v>
      </c>
      <c r="AA79" s="470">
        <v>0</v>
      </c>
      <c r="AB79" s="472"/>
    </row>
    <row r="80" spans="1:28">
      <c r="A80" s="464" t="s">
        <v>544</v>
      </c>
      <c r="B80" s="839"/>
      <c r="C80" s="465">
        <v>62.709909000000003</v>
      </c>
      <c r="D80" s="466">
        <v>62.495834000000002</v>
      </c>
      <c r="E80" s="467">
        <v>0.209401</v>
      </c>
      <c r="F80" s="467">
        <v>0</v>
      </c>
      <c r="G80" s="467">
        <v>59.920634999999997</v>
      </c>
      <c r="H80" s="468">
        <v>2.5751979999999999</v>
      </c>
      <c r="I80" s="469">
        <v>0</v>
      </c>
      <c r="J80" s="470">
        <v>0</v>
      </c>
      <c r="K80" s="469">
        <v>0</v>
      </c>
      <c r="L80" s="471">
        <v>0</v>
      </c>
      <c r="M80" s="469">
        <v>0</v>
      </c>
      <c r="N80" s="470">
        <v>0</v>
      </c>
      <c r="O80" s="472"/>
      <c r="P80" s="465">
        <v>52.478433000000003</v>
      </c>
      <c r="Q80" s="466">
        <v>27.219269000000001</v>
      </c>
      <c r="R80" s="467">
        <v>25.255186999999999</v>
      </c>
      <c r="S80" s="467">
        <v>0</v>
      </c>
      <c r="T80" s="467">
        <v>24.959313000000002</v>
      </c>
      <c r="U80" s="468">
        <v>2.2599559999999999</v>
      </c>
      <c r="V80" s="469">
        <v>0</v>
      </c>
      <c r="W80" s="470">
        <v>0</v>
      </c>
      <c r="X80" s="469">
        <v>0</v>
      </c>
      <c r="Y80" s="471">
        <v>0</v>
      </c>
      <c r="Z80" s="469">
        <v>0</v>
      </c>
      <c r="AA80" s="470">
        <v>0</v>
      </c>
      <c r="AB80" s="472"/>
    </row>
    <row r="81" spans="1:28">
      <c r="A81" s="464" t="s">
        <v>545</v>
      </c>
      <c r="B81" s="839"/>
      <c r="C81" s="465">
        <v>4345.8007729999999</v>
      </c>
      <c r="D81" s="466">
        <v>4344.8609219999998</v>
      </c>
      <c r="E81" s="467">
        <v>0.67824099999999998</v>
      </c>
      <c r="F81" s="467">
        <v>0</v>
      </c>
      <c r="G81" s="467">
        <v>179.109273</v>
      </c>
      <c r="H81" s="468">
        <v>4165.7516489999998</v>
      </c>
      <c r="I81" s="469">
        <v>0</v>
      </c>
      <c r="J81" s="470">
        <v>0</v>
      </c>
      <c r="K81" s="469">
        <v>0</v>
      </c>
      <c r="L81" s="471">
        <v>0</v>
      </c>
      <c r="M81" s="469">
        <v>0</v>
      </c>
      <c r="N81" s="470">
        <v>0</v>
      </c>
      <c r="O81" s="472"/>
      <c r="P81" s="465">
        <v>5090.2134480000004</v>
      </c>
      <c r="Q81" s="466">
        <v>5033.8948769999988</v>
      </c>
      <c r="R81" s="467">
        <v>55.983069999999998</v>
      </c>
      <c r="S81" s="467">
        <v>0</v>
      </c>
      <c r="T81" s="467">
        <v>743.76899800000001</v>
      </c>
      <c r="U81" s="468">
        <v>4290.1258790000002</v>
      </c>
      <c r="V81" s="469">
        <v>0</v>
      </c>
      <c r="W81" s="470">
        <v>0</v>
      </c>
      <c r="X81" s="469">
        <v>0</v>
      </c>
      <c r="Y81" s="471">
        <v>0</v>
      </c>
      <c r="Z81" s="469">
        <v>0</v>
      </c>
      <c r="AA81" s="470">
        <v>0</v>
      </c>
      <c r="AB81" s="472"/>
    </row>
    <row r="82" spans="1:28">
      <c r="A82" s="475" t="s">
        <v>546</v>
      </c>
      <c r="B82" s="839"/>
      <c r="C82" s="476">
        <v>2750.0648350000001</v>
      </c>
      <c r="D82" s="477">
        <v>2664.4073010000002</v>
      </c>
      <c r="E82" s="478">
        <v>119.835139</v>
      </c>
      <c r="F82" s="478">
        <v>0</v>
      </c>
      <c r="G82" s="478">
        <v>1347.5524889999999</v>
      </c>
      <c r="H82" s="479">
        <v>1282.4638440000001</v>
      </c>
      <c r="I82" s="480">
        <v>0</v>
      </c>
      <c r="J82" s="481">
        <v>0</v>
      </c>
      <c r="K82" s="480">
        <v>0</v>
      </c>
      <c r="L82" s="482">
        <v>0</v>
      </c>
      <c r="M82" s="480">
        <v>0</v>
      </c>
      <c r="N82" s="481">
        <v>0</v>
      </c>
      <c r="O82" s="483"/>
      <c r="P82" s="476">
        <v>3143.383331</v>
      </c>
      <c r="Q82" s="477">
        <v>3031.9006599999998</v>
      </c>
      <c r="R82" s="478">
        <v>123.854634</v>
      </c>
      <c r="S82" s="478">
        <v>0</v>
      </c>
      <c r="T82" s="478">
        <v>1648.6157599999999</v>
      </c>
      <c r="U82" s="479">
        <v>1370.6616570000001</v>
      </c>
      <c r="V82" s="480">
        <v>0</v>
      </c>
      <c r="W82" s="481">
        <v>0</v>
      </c>
      <c r="X82" s="480">
        <v>0</v>
      </c>
      <c r="Y82" s="482">
        <v>0</v>
      </c>
      <c r="Z82" s="480">
        <v>0</v>
      </c>
      <c r="AA82" s="481">
        <v>0</v>
      </c>
      <c r="AB82" s="483"/>
    </row>
    <row r="83" spans="1:28" ht="12" thickBot="1">
      <c r="A83" s="484" t="s">
        <v>292</v>
      </c>
      <c r="B83" s="840"/>
      <c r="C83" s="485">
        <f t="shared" ref="C83:N83" si="16">+C76+C77+C78+C79+C80+C81+C82</f>
        <v>7563.7042590000001</v>
      </c>
      <c r="D83" s="486">
        <f t="shared" si="16"/>
        <v>7474.3391430000001</v>
      </c>
      <c r="E83" s="487">
        <f t="shared" si="16"/>
        <v>123.400672</v>
      </c>
      <c r="F83" s="487">
        <f t="shared" si="16"/>
        <v>0</v>
      </c>
      <c r="G83" s="487">
        <f t="shared" si="16"/>
        <v>1987.1193760000001</v>
      </c>
      <c r="H83" s="488">
        <f t="shared" si="16"/>
        <v>5452.6939519999996</v>
      </c>
      <c r="I83" s="485">
        <f t="shared" si="16"/>
        <v>0</v>
      </c>
      <c r="J83" s="487">
        <f t="shared" si="16"/>
        <v>0</v>
      </c>
      <c r="K83" s="485">
        <f t="shared" si="16"/>
        <v>0</v>
      </c>
      <c r="L83" s="488">
        <f t="shared" si="16"/>
        <v>0</v>
      </c>
      <c r="M83" s="485">
        <f t="shared" si="16"/>
        <v>0</v>
      </c>
      <c r="N83" s="487">
        <f t="shared" si="16"/>
        <v>0</v>
      </c>
      <c r="O83" s="489">
        <v>70.391755000000003</v>
      </c>
      <c r="P83" s="485">
        <f t="shared" ref="P83:AA83" si="17">+P76+P77+P78+P79+P80+P81+P82</f>
        <v>9305.4408810000004</v>
      </c>
      <c r="Q83" s="486">
        <f t="shared" si="17"/>
        <v>9099.416393999998</v>
      </c>
      <c r="R83" s="487">
        <f t="shared" si="17"/>
        <v>700.43859199999997</v>
      </c>
      <c r="S83" s="487">
        <f t="shared" si="17"/>
        <v>0</v>
      </c>
      <c r="T83" s="487">
        <f t="shared" si="17"/>
        <v>2910.4813960000001</v>
      </c>
      <c r="U83" s="488">
        <f t="shared" si="17"/>
        <v>5693.9004600000007</v>
      </c>
      <c r="V83" s="485">
        <f t="shared" si="17"/>
        <v>0</v>
      </c>
      <c r="W83" s="487">
        <f t="shared" si="17"/>
        <v>0</v>
      </c>
      <c r="X83" s="485">
        <f t="shared" si="17"/>
        <v>0</v>
      </c>
      <c r="Y83" s="488">
        <f t="shared" si="17"/>
        <v>0</v>
      </c>
      <c r="Z83" s="485">
        <f t="shared" si="17"/>
        <v>0</v>
      </c>
      <c r="AA83" s="487">
        <f t="shared" si="17"/>
        <v>0</v>
      </c>
      <c r="AB83" s="489">
        <v>95.452224000000001</v>
      </c>
    </row>
    <row r="84" spans="1:28">
      <c r="A84" s="455" t="s">
        <v>539</v>
      </c>
      <c r="B84" s="838" t="s">
        <v>555</v>
      </c>
      <c r="C84" s="456">
        <v>4.9970790000000003</v>
      </c>
      <c r="D84" s="457">
        <v>0</v>
      </c>
      <c r="E84" s="458">
        <v>4.9970790000000003</v>
      </c>
      <c r="F84" s="458">
        <v>0</v>
      </c>
      <c r="G84" s="458">
        <v>0</v>
      </c>
      <c r="H84" s="459">
        <v>0</v>
      </c>
      <c r="I84" s="460">
        <v>0</v>
      </c>
      <c r="J84" s="461">
        <v>0</v>
      </c>
      <c r="K84" s="460">
        <v>0</v>
      </c>
      <c r="L84" s="462">
        <v>0</v>
      </c>
      <c r="M84" s="460">
        <v>0</v>
      </c>
      <c r="N84" s="461">
        <v>0</v>
      </c>
      <c r="O84" s="463"/>
      <c r="P84" s="456">
        <v>10.466611</v>
      </c>
      <c r="Q84" s="457">
        <v>10.466586</v>
      </c>
      <c r="R84" s="458">
        <v>5.502936</v>
      </c>
      <c r="S84" s="458">
        <v>0</v>
      </c>
      <c r="T84" s="458">
        <v>4.9636500000000003</v>
      </c>
      <c r="U84" s="459">
        <v>0</v>
      </c>
      <c r="V84" s="460">
        <v>0</v>
      </c>
      <c r="W84" s="461">
        <v>0</v>
      </c>
      <c r="X84" s="460">
        <v>0</v>
      </c>
      <c r="Y84" s="462">
        <v>0</v>
      </c>
      <c r="Z84" s="460">
        <v>0</v>
      </c>
      <c r="AA84" s="461">
        <v>0</v>
      </c>
      <c r="AB84" s="463"/>
    </row>
    <row r="85" spans="1:28">
      <c r="A85" s="464" t="s">
        <v>541</v>
      </c>
      <c r="B85" s="839"/>
      <c r="C85" s="465">
        <v>24.147970999999998</v>
      </c>
      <c r="D85" s="466">
        <v>14.8879</v>
      </c>
      <c r="E85" s="467">
        <v>9.2597590000000007</v>
      </c>
      <c r="F85" s="467">
        <v>0</v>
      </c>
      <c r="G85" s="467">
        <v>14.8879</v>
      </c>
      <c r="H85" s="468">
        <v>0</v>
      </c>
      <c r="I85" s="469">
        <v>0</v>
      </c>
      <c r="J85" s="470">
        <v>0</v>
      </c>
      <c r="K85" s="469">
        <v>0</v>
      </c>
      <c r="L85" s="471">
        <v>0</v>
      </c>
      <c r="M85" s="469">
        <v>0</v>
      </c>
      <c r="N85" s="470">
        <v>0</v>
      </c>
      <c r="O85" s="472"/>
      <c r="P85" s="465">
        <v>271.56493999999998</v>
      </c>
      <c r="Q85" s="466">
        <v>258.223615</v>
      </c>
      <c r="R85" s="467">
        <v>13.848542999999999</v>
      </c>
      <c r="S85" s="467">
        <v>0</v>
      </c>
      <c r="T85" s="467">
        <v>257.71256099999999</v>
      </c>
      <c r="U85" s="468">
        <v>0</v>
      </c>
      <c r="V85" s="469">
        <v>0</v>
      </c>
      <c r="W85" s="470">
        <v>0</v>
      </c>
      <c r="X85" s="469">
        <v>0</v>
      </c>
      <c r="Y85" s="471">
        <v>0</v>
      </c>
      <c r="Z85" s="469">
        <v>0</v>
      </c>
      <c r="AA85" s="470">
        <v>0</v>
      </c>
      <c r="AB85" s="472"/>
    </row>
    <row r="86" spans="1:28">
      <c r="A86" s="464" t="s">
        <v>542</v>
      </c>
      <c r="B86" s="839"/>
      <c r="C86" s="465">
        <v>81.974439000000004</v>
      </c>
      <c r="D86" s="466">
        <v>19.522459000000001</v>
      </c>
      <c r="E86" s="467">
        <v>62.451729</v>
      </c>
      <c r="F86" s="467">
        <v>0</v>
      </c>
      <c r="G86" s="467">
        <v>19.522459000000001</v>
      </c>
      <c r="H86" s="468">
        <v>0</v>
      </c>
      <c r="I86" s="469">
        <v>0</v>
      </c>
      <c r="J86" s="473">
        <v>0</v>
      </c>
      <c r="K86" s="469">
        <v>0</v>
      </c>
      <c r="L86" s="473">
        <v>0</v>
      </c>
      <c r="M86" s="469">
        <v>0</v>
      </c>
      <c r="N86" s="470">
        <v>0</v>
      </c>
      <c r="O86" s="474"/>
      <c r="P86" s="465">
        <v>88.530716999999996</v>
      </c>
      <c r="Q86" s="466">
        <v>1.224183</v>
      </c>
      <c r="R86" s="467">
        <v>88.530716999999996</v>
      </c>
      <c r="S86" s="467">
        <v>0</v>
      </c>
      <c r="T86" s="467">
        <v>0</v>
      </c>
      <c r="U86" s="468">
        <v>0</v>
      </c>
      <c r="V86" s="469">
        <v>0</v>
      </c>
      <c r="W86" s="473">
        <v>0</v>
      </c>
      <c r="X86" s="469">
        <v>0</v>
      </c>
      <c r="Y86" s="473">
        <v>0</v>
      </c>
      <c r="Z86" s="469">
        <v>0</v>
      </c>
      <c r="AA86" s="470">
        <v>0</v>
      </c>
      <c r="AB86" s="474"/>
    </row>
    <row r="87" spans="1:28">
      <c r="A87" s="464" t="s">
        <v>543</v>
      </c>
      <c r="B87" s="839"/>
      <c r="C87" s="465">
        <v>125.799319</v>
      </c>
      <c r="D87" s="466">
        <v>59.445233999999999</v>
      </c>
      <c r="E87" s="467">
        <v>125.799319</v>
      </c>
      <c r="F87" s="467">
        <v>0</v>
      </c>
      <c r="G87" s="467">
        <v>0</v>
      </c>
      <c r="H87" s="468">
        <v>0</v>
      </c>
      <c r="I87" s="469">
        <v>0</v>
      </c>
      <c r="J87" s="470">
        <v>0</v>
      </c>
      <c r="K87" s="469">
        <v>0</v>
      </c>
      <c r="L87" s="471">
        <v>0</v>
      </c>
      <c r="M87" s="469">
        <v>0</v>
      </c>
      <c r="N87" s="470">
        <v>0</v>
      </c>
      <c r="O87" s="472"/>
      <c r="P87" s="465">
        <v>116.36796099999999</v>
      </c>
      <c r="Q87" s="466">
        <v>34.456926000000003</v>
      </c>
      <c r="R87" s="467">
        <v>81.907550000000001</v>
      </c>
      <c r="S87" s="467">
        <v>0</v>
      </c>
      <c r="T87" s="467">
        <v>34.456926000000003</v>
      </c>
      <c r="U87" s="468">
        <v>0</v>
      </c>
      <c r="V87" s="469">
        <v>0</v>
      </c>
      <c r="W87" s="470">
        <v>0</v>
      </c>
      <c r="X87" s="469">
        <v>0</v>
      </c>
      <c r="Y87" s="471">
        <v>0</v>
      </c>
      <c r="Z87" s="469">
        <v>0</v>
      </c>
      <c r="AA87" s="470">
        <v>0</v>
      </c>
      <c r="AB87" s="472"/>
    </row>
    <row r="88" spans="1:28">
      <c r="A88" s="464" t="s">
        <v>544</v>
      </c>
      <c r="B88" s="839"/>
      <c r="C88" s="465">
        <v>238.04602800000001</v>
      </c>
      <c r="D88" s="466">
        <v>126.74442000000001</v>
      </c>
      <c r="E88" s="467">
        <v>189.63340700000001</v>
      </c>
      <c r="F88" s="467">
        <v>0</v>
      </c>
      <c r="G88" s="467">
        <v>48.409649999999999</v>
      </c>
      <c r="H88" s="468">
        <v>0</v>
      </c>
      <c r="I88" s="469">
        <v>0</v>
      </c>
      <c r="J88" s="470">
        <v>0</v>
      </c>
      <c r="K88" s="469">
        <v>0</v>
      </c>
      <c r="L88" s="471">
        <v>0</v>
      </c>
      <c r="M88" s="469">
        <v>0</v>
      </c>
      <c r="N88" s="470">
        <v>0</v>
      </c>
      <c r="O88" s="472"/>
      <c r="P88" s="465">
        <v>223.439256</v>
      </c>
      <c r="Q88" s="466">
        <v>113.102113</v>
      </c>
      <c r="R88" s="467">
        <v>142.498187</v>
      </c>
      <c r="S88" s="467">
        <v>0</v>
      </c>
      <c r="T88" s="467">
        <v>80.936552000000006</v>
      </c>
      <c r="U88" s="468">
        <v>0</v>
      </c>
      <c r="V88" s="469">
        <v>0</v>
      </c>
      <c r="W88" s="470">
        <v>0</v>
      </c>
      <c r="X88" s="469">
        <v>0</v>
      </c>
      <c r="Y88" s="471">
        <v>0</v>
      </c>
      <c r="Z88" s="469">
        <v>0</v>
      </c>
      <c r="AA88" s="470">
        <v>0</v>
      </c>
      <c r="AB88" s="472"/>
    </row>
    <row r="89" spans="1:28">
      <c r="A89" s="464" t="s">
        <v>545</v>
      </c>
      <c r="B89" s="839"/>
      <c r="C89" s="465">
        <v>389.30874699999998</v>
      </c>
      <c r="D89" s="466">
        <v>244.55680100000001</v>
      </c>
      <c r="E89" s="467">
        <v>144.74221199999999</v>
      </c>
      <c r="F89" s="467">
        <v>0</v>
      </c>
      <c r="G89" s="467">
        <v>70.252559000000005</v>
      </c>
      <c r="H89" s="468">
        <v>174.30424199999999</v>
      </c>
      <c r="I89" s="469">
        <v>0</v>
      </c>
      <c r="J89" s="470">
        <v>0</v>
      </c>
      <c r="K89" s="469">
        <v>0</v>
      </c>
      <c r="L89" s="471">
        <v>0</v>
      </c>
      <c r="M89" s="469">
        <v>0</v>
      </c>
      <c r="N89" s="470">
        <v>0</v>
      </c>
      <c r="O89" s="472"/>
      <c r="P89" s="465">
        <v>623.60496499999999</v>
      </c>
      <c r="Q89" s="466">
        <v>516.49608499999999</v>
      </c>
      <c r="R89" s="467">
        <v>198.90383199999999</v>
      </c>
      <c r="S89" s="467">
        <v>0</v>
      </c>
      <c r="T89" s="467">
        <v>424.68817200000001</v>
      </c>
      <c r="U89" s="468">
        <v>0</v>
      </c>
      <c r="V89" s="469">
        <v>0</v>
      </c>
      <c r="W89" s="470">
        <v>0</v>
      </c>
      <c r="X89" s="469">
        <v>0</v>
      </c>
      <c r="Y89" s="471">
        <v>0</v>
      </c>
      <c r="Z89" s="469">
        <v>0</v>
      </c>
      <c r="AA89" s="470">
        <v>0</v>
      </c>
      <c r="AB89" s="472"/>
    </row>
    <row r="90" spans="1:28">
      <c r="A90" s="475" t="s">
        <v>546</v>
      </c>
      <c r="B90" s="839"/>
      <c r="C90" s="476">
        <v>457.21314599999999</v>
      </c>
      <c r="D90" s="477">
        <v>388.68275399999999</v>
      </c>
      <c r="E90" s="478">
        <v>68.520180999999994</v>
      </c>
      <c r="F90" s="478">
        <v>0</v>
      </c>
      <c r="G90" s="478">
        <v>351.86876000000001</v>
      </c>
      <c r="H90" s="479">
        <v>36.813993000000004</v>
      </c>
      <c r="I90" s="480">
        <v>0</v>
      </c>
      <c r="J90" s="481">
        <v>0</v>
      </c>
      <c r="K90" s="480">
        <v>0</v>
      </c>
      <c r="L90" s="482">
        <v>0</v>
      </c>
      <c r="M90" s="480">
        <v>0</v>
      </c>
      <c r="N90" s="481">
        <v>0</v>
      </c>
      <c r="O90" s="483"/>
      <c r="P90" s="476">
        <v>778.19138699999996</v>
      </c>
      <c r="Q90" s="477">
        <v>768.29568500000005</v>
      </c>
      <c r="R90" s="478">
        <v>36.644595000000002</v>
      </c>
      <c r="S90" s="478">
        <v>0</v>
      </c>
      <c r="T90" s="478">
        <v>704.42321400000003</v>
      </c>
      <c r="U90" s="479">
        <v>37.092227000000001</v>
      </c>
      <c r="V90" s="480">
        <v>0</v>
      </c>
      <c r="W90" s="481">
        <v>0</v>
      </c>
      <c r="X90" s="480">
        <v>0</v>
      </c>
      <c r="Y90" s="482">
        <v>0</v>
      </c>
      <c r="Z90" s="480">
        <v>0</v>
      </c>
      <c r="AA90" s="481">
        <v>0</v>
      </c>
      <c r="AB90" s="483"/>
    </row>
    <row r="91" spans="1:28" ht="12" thickBot="1">
      <c r="A91" s="484" t="s">
        <v>292</v>
      </c>
      <c r="B91" s="840"/>
      <c r="C91" s="485">
        <f t="shared" ref="C91:N91" si="18">+C84+C85+C86+C87+C88+C89+C90</f>
        <v>1321.486729</v>
      </c>
      <c r="D91" s="486">
        <f t="shared" si="18"/>
        <v>853.83956799999999</v>
      </c>
      <c r="E91" s="487">
        <f t="shared" si="18"/>
        <v>605.40368599999999</v>
      </c>
      <c r="F91" s="487">
        <f t="shared" si="18"/>
        <v>0</v>
      </c>
      <c r="G91" s="487">
        <f t="shared" si="18"/>
        <v>504.941328</v>
      </c>
      <c r="H91" s="488">
        <f t="shared" si="18"/>
        <v>211.118235</v>
      </c>
      <c r="I91" s="485">
        <f t="shared" si="18"/>
        <v>0</v>
      </c>
      <c r="J91" s="487">
        <f t="shared" si="18"/>
        <v>0</v>
      </c>
      <c r="K91" s="485">
        <f t="shared" si="18"/>
        <v>0</v>
      </c>
      <c r="L91" s="488">
        <f t="shared" si="18"/>
        <v>0</v>
      </c>
      <c r="M91" s="485">
        <f t="shared" si="18"/>
        <v>0</v>
      </c>
      <c r="N91" s="487">
        <f t="shared" si="18"/>
        <v>0</v>
      </c>
      <c r="O91" s="489">
        <v>1.306548</v>
      </c>
      <c r="P91" s="485">
        <f t="shared" ref="P91:AA91" si="19">+P84+P85+P86+P87+P88+P89+P90</f>
        <v>2112.165837</v>
      </c>
      <c r="Q91" s="486">
        <f t="shared" si="19"/>
        <v>1702.2651930000002</v>
      </c>
      <c r="R91" s="487">
        <f t="shared" si="19"/>
        <v>567.8363599999999</v>
      </c>
      <c r="S91" s="487">
        <f t="shared" si="19"/>
        <v>0</v>
      </c>
      <c r="T91" s="487">
        <f t="shared" si="19"/>
        <v>1507.181075</v>
      </c>
      <c r="U91" s="488">
        <f t="shared" si="19"/>
        <v>37.092227000000001</v>
      </c>
      <c r="V91" s="485">
        <f t="shared" si="19"/>
        <v>0</v>
      </c>
      <c r="W91" s="487">
        <f t="shared" si="19"/>
        <v>0</v>
      </c>
      <c r="X91" s="485">
        <f t="shared" si="19"/>
        <v>0</v>
      </c>
      <c r="Y91" s="488">
        <f t="shared" si="19"/>
        <v>0</v>
      </c>
      <c r="Z91" s="485">
        <f t="shared" si="19"/>
        <v>0</v>
      </c>
      <c r="AA91" s="487">
        <f t="shared" si="19"/>
        <v>0</v>
      </c>
      <c r="AB91" s="489">
        <v>2.0863689999999999</v>
      </c>
    </row>
    <row r="92" spans="1:28">
      <c r="A92" s="455" t="s">
        <v>539</v>
      </c>
      <c r="B92" s="838" t="s">
        <v>556</v>
      </c>
      <c r="C92" s="456">
        <v>197.66400400000001</v>
      </c>
      <c r="D92" s="457">
        <v>197.54323400000001</v>
      </c>
      <c r="E92" s="458">
        <v>0</v>
      </c>
      <c r="F92" s="458">
        <v>0</v>
      </c>
      <c r="G92" s="458">
        <v>193.24768</v>
      </c>
      <c r="H92" s="459">
        <v>4.2955540000000001</v>
      </c>
      <c r="I92" s="460">
        <v>0</v>
      </c>
      <c r="J92" s="461">
        <v>0</v>
      </c>
      <c r="K92" s="460">
        <v>0</v>
      </c>
      <c r="L92" s="462">
        <v>0</v>
      </c>
      <c r="M92" s="460">
        <v>3.2259340000000001</v>
      </c>
      <c r="N92" s="461">
        <v>3.323E-3</v>
      </c>
      <c r="O92" s="463"/>
      <c r="P92" s="456">
        <v>12.089793999999999</v>
      </c>
      <c r="Q92" s="457">
        <v>12.089052000000001</v>
      </c>
      <c r="R92" s="458">
        <v>0</v>
      </c>
      <c r="S92" s="458">
        <v>0</v>
      </c>
      <c r="T92" s="458">
        <v>9.8849070000000001</v>
      </c>
      <c r="U92" s="459">
        <v>2.204145</v>
      </c>
      <c r="V92" s="460">
        <v>0</v>
      </c>
      <c r="W92" s="461">
        <v>0</v>
      </c>
      <c r="X92" s="460">
        <v>0</v>
      </c>
      <c r="Y92" s="462">
        <v>0</v>
      </c>
      <c r="Z92" s="460">
        <v>1.0480259999999999</v>
      </c>
      <c r="AA92" s="461">
        <v>8.6499999999999999E-4</v>
      </c>
      <c r="AB92" s="463"/>
    </row>
    <row r="93" spans="1:28">
      <c r="A93" s="464" t="s">
        <v>541</v>
      </c>
      <c r="B93" s="839"/>
      <c r="C93" s="465">
        <v>932.93584299999998</v>
      </c>
      <c r="D93" s="466">
        <v>932.38105700000006</v>
      </c>
      <c r="E93" s="467">
        <v>29.203306999999999</v>
      </c>
      <c r="F93" s="467">
        <v>0</v>
      </c>
      <c r="G93" s="467">
        <v>660.718301</v>
      </c>
      <c r="H93" s="468">
        <v>242.45945</v>
      </c>
      <c r="I93" s="469">
        <v>0</v>
      </c>
      <c r="J93" s="470">
        <v>0</v>
      </c>
      <c r="K93" s="469">
        <v>0</v>
      </c>
      <c r="L93" s="471">
        <v>0</v>
      </c>
      <c r="M93" s="469">
        <v>11.405033</v>
      </c>
      <c r="N93" s="470">
        <v>1.1749000000000001E-2</v>
      </c>
      <c r="O93" s="472"/>
      <c r="P93" s="465">
        <v>603.881621</v>
      </c>
      <c r="Q93" s="466">
        <v>603.69075399999997</v>
      </c>
      <c r="R93" s="467">
        <v>26.614201999999999</v>
      </c>
      <c r="S93" s="467">
        <v>0</v>
      </c>
      <c r="T93" s="467">
        <v>345.304666</v>
      </c>
      <c r="U93" s="468">
        <v>231.77188599999999</v>
      </c>
      <c r="V93" s="469">
        <v>0</v>
      </c>
      <c r="W93" s="470">
        <v>0</v>
      </c>
      <c r="X93" s="469">
        <v>0</v>
      </c>
      <c r="Y93" s="471">
        <v>0</v>
      </c>
      <c r="Z93" s="469">
        <v>47.489066000000001</v>
      </c>
      <c r="AA93" s="470">
        <v>3.0962E-2</v>
      </c>
      <c r="AB93" s="472"/>
    </row>
    <row r="94" spans="1:28">
      <c r="A94" s="464" t="s">
        <v>542</v>
      </c>
      <c r="B94" s="839"/>
      <c r="C94" s="465">
        <v>67.902645000000007</v>
      </c>
      <c r="D94" s="466">
        <v>67.847868000000005</v>
      </c>
      <c r="E94" s="467">
        <v>0.63129400000000002</v>
      </c>
      <c r="F94" s="467">
        <v>0</v>
      </c>
      <c r="G94" s="467">
        <v>52.594681000000001</v>
      </c>
      <c r="H94" s="468">
        <v>14.621893</v>
      </c>
      <c r="I94" s="469">
        <v>0</v>
      </c>
      <c r="J94" s="473">
        <v>0</v>
      </c>
      <c r="K94" s="469">
        <v>0</v>
      </c>
      <c r="L94" s="473">
        <v>0</v>
      </c>
      <c r="M94" s="469">
        <v>4.6677379999999999</v>
      </c>
      <c r="N94" s="470">
        <v>4.8089999999999999E-3</v>
      </c>
      <c r="O94" s="474"/>
      <c r="P94" s="465">
        <v>353.94965999999999</v>
      </c>
      <c r="Q94" s="466">
        <v>353.78394200000002</v>
      </c>
      <c r="R94" s="467">
        <v>8.4106509999999997</v>
      </c>
      <c r="S94" s="467">
        <v>0</v>
      </c>
      <c r="T94" s="467">
        <v>183.862334</v>
      </c>
      <c r="U94" s="468">
        <v>161.51095599999999</v>
      </c>
      <c r="V94" s="469">
        <v>0</v>
      </c>
      <c r="W94" s="473">
        <v>0</v>
      </c>
      <c r="X94" s="469">
        <v>0</v>
      </c>
      <c r="Y94" s="473">
        <v>0</v>
      </c>
      <c r="Z94" s="469">
        <v>32.557056000000003</v>
      </c>
      <c r="AA94" s="470">
        <v>3.4E-5</v>
      </c>
      <c r="AB94" s="474"/>
    </row>
    <row r="95" spans="1:28">
      <c r="A95" s="464" t="s">
        <v>543</v>
      </c>
      <c r="B95" s="839"/>
      <c r="C95" s="465">
        <v>351.26005600000002</v>
      </c>
      <c r="D95" s="466">
        <v>351.06486100000001</v>
      </c>
      <c r="E95" s="467">
        <v>12.851354000000001</v>
      </c>
      <c r="F95" s="467">
        <v>0</v>
      </c>
      <c r="G95" s="467">
        <v>167.176703</v>
      </c>
      <c r="H95" s="468">
        <v>171.03680399999999</v>
      </c>
      <c r="I95" s="469">
        <v>0</v>
      </c>
      <c r="J95" s="470">
        <v>0</v>
      </c>
      <c r="K95" s="469">
        <v>0</v>
      </c>
      <c r="L95" s="471">
        <v>0</v>
      </c>
      <c r="M95" s="469">
        <v>0</v>
      </c>
      <c r="N95" s="470">
        <v>0</v>
      </c>
      <c r="O95" s="472"/>
      <c r="P95" s="465">
        <v>169.87482900000001</v>
      </c>
      <c r="Q95" s="466">
        <v>169.789728</v>
      </c>
      <c r="R95" s="467">
        <v>9.6531830000000003</v>
      </c>
      <c r="S95" s="467">
        <v>0</v>
      </c>
      <c r="T95" s="467">
        <v>0</v>
      </c>
      <c r="U95" s="468">
        <v>160.13654500000001</v>
      </c>
      <c r="V95" s="469">
        <v>0</v>
      </c>
      <c r="W95" s="470">
        <v>0</v>
      </c>
      <c r="X95" s="469">
        <v>0</v>
      </c>
      <c r="Y95" s="471">
        <v>0</v>
      </c>
      <c r="Z95" s="469">
        <v>0</v>
      </c>
      <c r="AA95" s="470">
        <v>0</v>
      </c>
      <c r="AB95" s="472"/>
    </row>
    <row r="96" spans="1:28">
      <c r="A96" s="464" t="s">
        <v>544</v>
      </c>
      <c r="B96" s="839"/>
      <c r="C96" s="465">
        <v>268.79555699999997</v>
      </c>
      <c r="D96" s="466">
        <v>268.61008500000003</v>
      </c>
      <c r="E96" s="467">
        <v>12.085144</v>
      </c>
      <c r="F96" s="467">
        <v>0</v>
      </c>
      <c r="G96" s="467">
        <v>1.3876459999999999</v>
      </c>
      <c r="H96" s="468">
        <v>255.13729499999999</v>
      </c>
      <c r="I96" s="469">
        <v>0</v>
      </c>
      <c r="J96" s="470">
        <v>0</v>
      </c>
      <c r="K96" s="469">
        <v>0</v>
      </c>
      <c r="L96" s="471">
        <v>0</v>
      </c>
      <c r="M96" s="469">
        <v>240.245464</v>
      </c>
      <c r="N96" s="470">
        <v>0.14624400000000001</v>
      </c>
      <c r="O96" s="472"/>
      <c r="P96" s="465">
        <v>296.38305800000001</v>
      </c>
      <c r="Q96" s="466">
        <v>296.22083199999997</v>
      </c>
      <c r="R96" s="467">
        <v>11.84768</v>
      </c>
      <c r="S96" s="467">
        <v>0</v>
      </c>
      <c r="T96" s="467">
        <v>1.3445130000000001</v>
      </c>
      <c r="U96" s="468">
        <v>283.02864</v>
      </c>
      <c r="V96" s="469">
        <v>0</v>
      </c>
      <c r="W96" s="470">
        <v>0</v>
      </c>
      <c r="X96" s="469">
        <v>0</v>
      </c>
      <c r="Y96" s="471">
        <v>0</v>
      </c>
      <c r="Z96" s="469">
        <v>7.3724999999999999E-2</v>
      </c>
      <c r="AA96" s="470">
        <v>6.3E-5</v>
      </c>
      <c r="AB96" s="472"/>
    </row>
    <row r="97" spans="1:28">
      <c r="A97" s="464" t="s">
        <v>545</v>
      </c>
      <c r="B97" s="839"/>
      <c r="C97" s="465">
        <v>743.13213800000005</v>
      </c>
      <c r="D97" s="466">
        <v>742.43697599999996</v>
      </c>
      <c r="E97" s="467">
        <v>11.684894</v>
      </c>
      <c r="F97" s="467">
        <v>0</v>
      </c>
      <c r="G97" s="467">
        <v>14.323024999999999</v>
      </c>
      <c r="H97" s="468">
        <v>716.42905699999994</v>
      </c>
      <c r="I97" s="469">
        <v>0</v>
      </c>
      <c r="J97" s="470">
        <v>0</v>
      </c>
      <c r="K97" s="469">
        <v>0</v>
      </c>
      <c r="L97" s="471">
        <v>0</v>
      </c>
      <c r="M97" s="469">
        <v>9.993862</v>
      </c>
      <c r="N97" s="470">
        <v>1.0295E-2</v>
      </c>
      <c r="O97" s="472"/>
      <c r="P97" s="465">
        <v>765.34528599999999</v>
      </c>
      <c r="Q97" s="466">
        <v>764.76295000000005</v>
      </c>
      <c r="R97" s="467">
        <v>11.940813</v>
      </c>
      <c r="S97" s="467">
        <v>0</v>
      </c>
      <c r="T97" s="467">
        <v>14.540414999999999</v>
      </c>
      <c r="U97" s="468">
        <v>738.28172199999995</v>
      </c>
      <c r="V97" s="469">
        <v>0</v>
      </c>
      <c r="W97" s="470">
        <v>0</v>
      </c>
      <c r="X97" s="469">
        <v>0</v>
      </c>
      <c r="Y97" s="471">
        <v>0</v>
      </c>
      <c r="Z97" s="469">
        <v>5.5333430000000003</v>
      </c>
      <c r="AA97" s="470">
        <v>4.7479999999999996E-3</v>
      </c>
      <c r="AB97" s="472"/>
    </row>
    <row r="98" spans="1:28">
      <c r="A98" s="475" t="s">
        <v>546</v>
      </c>
      <c r="B98" s="839"/>
      <c r="C98" s="476">
        <v>111.231747</v>
      </c>
      <c r="D98" s="477">
        <v>111.124571</v>
      </c>
      <c r="E98" s="478">
        <v>7.1121869999999996</v>
      </c>
      <c r="F98" s="478">
        <v>0</v>
      </c>
      <c r="G98" s="478">
        <v>0</v>
      </c>
      <c r="H98" s="479">
        <v>104.012384</v>
      </c>
      <c r="I98" s="480">
        <v>0</v>
      </c>
      <c r="J98" s="481">
        <v>0</v>
      </c>
      <c r="K98" s="480">
        <v>0</v>
      </c>
      <c r="L98" s="482">
        <v>0</v>
      </c>
      <c r="M98" s="480">
        <v>19.296154999999999</v>
      </c>
      <c r="N98" s="481">
        <v>1.9878E-2</v>
      </c>
      <c r="O98" s="483"/>
      <c r="P98" s="476">
        <v>143.69694999999999</v>
      </c>
      <c r="Q98" s="477">
        <v>143.60771600000001</v>
      </c>
      <c r="R98" s="478">
        <v>7.4216499999999996</v>
      </c>
      <c r="S98" s="478">
        <v>0</v>
      </c>
      <c r="T98" s="478">
        <v>21.948694</v>
      </c>
      <c r="U98" s="479">
        <v>114.23737199999999</v>
      </c>
      <c r="V98" s="480">
        <v>0</v>
      </c>
      <c r="W98" s="481">
        <v>0</v>
      </c>
      <c r="X98" s="480">
        <v>0</v>
      </c>
      <c r="Y98" s="482">
        <v>0</v>
      </c>
      <c r="Z98" s="480">
        <v>80.655221999999995</v>
      </c>
      <c r="AA98" s="481">
        <v>5.0026000000000001E-2</v>
      </c>
      <c r="AB98" s="483"/>
    </row>
    <row r="99" spans="1:28" ht="12" thickBot="1">
      <c r="A99" s="484" t="s">
        <v>292</v>
      </c>
      <c r="B99" s="840"/>
      <c r="C99" s="485">
        <f t="shared" ref="C99:N99" si="20">+C92+C93+C94+C95+C96+C97+C98</f>
        <v>2672.9219899999998</v>
      </c>
      <c r="D99" s="486">
        <f t="shared" si="20"/>
        <v>2671.008652</v>
      </c>
      <c r="E99" s="487">
        <f t="shared" si="20"/>
        <v>73.568180000000012</v>
      </c>
      <c r="F99" s="487">
        <f t="shared" si="20"/>
        <v>0</v>
      </c>
      <c r="G99" s="487">
        <f t="shared" si="20"/>
        <v>1089.448036</v>
      </c>
      <c r="H99" s="488">
        <f t="shared" si="20"/>
        <v>1507.9924369999999</v>
      </c>
      <c r="I99" s="485">
        <f t="shared" si="20"/>
        <v>0</v>
      </c>
      <c r="J99" s="487">
        <f t="shared" si="20"/>
        <v>0</v>
      </c>
      <c r="K99" s="485">
        <f t="shared" si="20"/>
        <v>0</v>
      </c>
      <c r="L99" s="488">
        <f t="shared" si="20"/>
        <v>0</v>
      </c>
      <c r="M99" s="485">
        <f t="shared" si="20"/>
        <v>288.83418599999999</v>
      </c>
      <c r="N99" s="487">
        <f t="shared" si="20"/>
        <v>0.19629800000000003</v>
      </c>
      <c r="O99" s="489">
        <v>174.43740500000001</v>
      </c>
      <c r="P99" s="485">
        <f t="shared" ref="P99:AA99" si="21">+P92+P93+P94+P95+P96+P97+P98</f>
        <v>2345.2211979999997</v>
      </c>
      <c r="Q99" s="486">
        <f t="shared" si="21"/>
        <v>2343.944974</v>
      </c>
      <c r="R99" s="487">
        <f t="shared" si="21"/>
        <v>75.888179000000008</v>
      </c>
      <c r="S99" s="487">
        <f t="shared" si="21"/>
        <v>0</v>
      </c>
      <c r="T99" s="487">
        <f t="shared" si="21"/>
        <v>576.88552900000013</v>
      </c>
      <c r="U99" s="488">
        <f t="shared" si="21"/>
        <v>1691.1712660000001</v>
      </c>
      <c r="V99" s="485">
        <f t="shared" si="21"/>
        <v>0</v>
      </c>
      <c r="W99" s="487">
        <f t="shared" si="21"/>
        <v>0</v>
      </c>
      <c r="X99" s="485">
        <f t="shared" si="21"/>
        <v>0</v>
      </c>
      <c r="Y99" s="488">
        <f t="shared" si="21"/>
        <v>0</v>
      </c>
      <c r="Z99" s="485">
        <f t="shared" si="21"/>
        <v>167.356438</v>
      </c>
      <c r="AA99" s="487">
        <f t="shared" si="21"/>
        <v>8.6697999999999997E-2</v>
      </c>
      <c r="AB99" s="489">
        <v>207.21313599999999</v>
      </c>
    </row>
    <row r="100" spans="1:28">
      <c r="A100" s="455" t="s">
        <v>539</v>
      </c>
      <c r="B100" s="838" t="s">
        <v>557</v>
      </c>
      <c r="C100" s="456">
        <v>0.40370299999999998</v>
      </c>
      <c r="D100" s="457">
        <v>0.40370299999999998</v>
      </c>
      <c r="E100" s="458">
        <v>0.40370299999999998</v>
      </c>
      <c r="F100" s="458">
        <v>0</v>
      </c>
      <c r="G100" s="458">
        <v>0</v>
      </c>
      <c r="H100" s="459">
        <v>0</v>
      </c>
      <c r="I100" s="460">
        <v>0</v>
      </c>
      <c r="J100" s="461">
        <v>0</v>
      </c>
      <c r="K100" s="460">
        <v>0</v>
      </c>
      <c r="L100" s="462">
        <v>0</v>
      </c>
      <c r="M100" s="460">
        <v>0</v>
      </c>
      <c r="N100" s="461">
        <v>0</v>
      </c>
      <c r="O100" s="463"/>
      <c r="P100" s="456">
        <v>0</v>
      </c>
      <c r="Q100" s="457">
        <v>0</v>
      </c>
      <c r="R100" s="458">
        <v>0</v>
      </c>
      <c r="S100" s="458">
        <v>0</v>
      </c>
      <c r="T100" s="458">
        <v>0</v>
      </c>
      <c r="U100" s="459">
        <v>0</v>
      </c>
      <c r="V100" s="460">
        <v>0</v>
      </c>
      <c r="W100" s="461">
        <v>0</v>
      </c>
      <c r="X100" s="460">
        <v>0</v>
      </c>
      <c r="Y100" s="462">
        <v>0</v>
      </c>
      <c r="Z100" s="460">
        <v>0</v>
      </c>
      <c r="AA100" s="461">
        <v>0</v>
      </c>
      <c r="AB100" s="463"/>
    </row>
    <row r="101" spans="1:28">
      <c r="A101" s="464" t="s">
        <v>541</v>
      </c>
      <c r="B101" s="839"/>
      <c r="C101" s="465">
        <v>0</v>
      </c>
      <c r="D101" s="466">
        <v>0</v>
      </c>
      <c r="E101" s="467">
        <v>0</v>
      </c>
      <c r="F101" s="467">
        <v>0</v>
      </c>
      <c r="G101" s="467">
        <v>0</v>
      </c>
      <c r="H101" s="468">
        <v>0</v>
      </c>
      <c r="I101" s="469">
        <v>0</v>
      </c>
      <c r="J101" s="470">
        <v>0</v>
      </c>
      <c r="K101" s="469">
        <v>0</v>
      </c>
      <c r="L101" s="471">
        <v>0</v>
      </c>
      <c r="M101" s="469">
        <v>0</v>
      </c>
      <c r="N101" s="470">
        <v>0</v>
      </c>
      <c r="O101" s="472"/>
      <c r="P101" s="465">
        <v>1.6100000000000001E-4</v>
      </c>
      <c r="Q101" s="466">
        <v>1.6100000000000001E-4</v>
      </c>
      <c r="R101" s="467">
        <v>1.6100000000000001E-4</v>
      </c>
      <c r="S101" s="467">
        <v>0</v>
      </c>
      <c r="T101" s="467">
        <v>0</v>
      </c>
      <c r="U101" s="468">
        <v>0</v>
      </c>
      <c r="V101" s="469">
        <v>0</v>
      </c>
      <c r="W101" s="470">
        <v>0</v>
      </c>
      <c r="X101" s="469">
        <v>0</v>
      </c>
      <c r="Y101" s="471">
        <v>0</v>
      </c>
      <c r="Z101" s="469">
        <v>0</v>
      </c>
      <c r="AA101" s="470">
        <v>0</v>
      </c>
      <c r="AB101" s="472"/>
    </row>
    <row r="102" spans="1:28">
      <c r="A102" s="464" t="s">
        <v>542</v>
      </c>
      <c r="B102" s="839"/>
      <c r="C102" s="465">
        <v>1.5200000000000001E-4</v>
      </c>
      <c r="D102" s="466">
        <v>0</v>
      </c>
      <c r="E102" s="467">
        <v>1.5200000000000001E-4</v>
      </c>
      <c r="F102" s="467">
        <v>0</v>
      </c>
      <c r="G102" s="467">
        <v>0</v>
      </c>
      <c r="H102" s="468">
        <v>0</v>
      </c>
      <c r="I102" s="469">
        <v>0</v>
      </c>
      <c r="J102" s="473">
        <v>0</v>
      </c>
      <c r="K102" s="469">
        <v>0</v>
      </c>
      <c r="L102" s="473">
        <v>0</v>
      </c>
      <c r="M102" s="469">
        <v>0</v>
      </c>
      <c r="N102" s="470">
        <v>0</v>
      </c>
      <c r="O102" s="474"/>
      <c r="P102" s="465">
        <v>1.010975</v>
      </c>
      <c r="Q102" s="466">
        <v>1.010975</v>
      </c>
      <c r="R102" s="467">
        <v>1.010975</v>
      </c>
      <c r="S102" s="467">
        <v>0</v>
      </c>
      <c r="T102" s="467">
        <v>0</v>
      </c>
      <c r="U102" s="468">
        <v>0</v>
      </c>
      <c r="V102" s="469">
        <v>0</v>
      </c>
      <c r="W102" s="473">
        <v>0</v>
      </c>
      <c r="X102" s="469">
        <v>0</v>
      </c>
      <c r="Y102" s="473">
        <v>0</v>
      </c>
      <c r="Z102" s="469">
        <v>0</v>
      </c>
      <c r="AA102" s="470">
        <v>0</v>
      </c>
      <c r="AB102" s="474"/>
    </row>
    <row r="103" spans="1:28">
      <c r="A103" s="464" t="s">
        <v>543</v>
      </c>
      <c r="B103" s="839"/>
      <c r="C103" s="465">
        <v>0</v>
      </c>
      <c r="D103" s="466">
        <v>0</v>
      </c>
      <c r="E103" s="467">
        <v>0</v>
      </c>
      <c r="F103" s="467">
        <v>0</v>
      </c>
      <c r="G103" s="467">
        <v>0</v>
      </c>
      <c r="H103" s="468">
        <v>0</v>
      </c>
      <c r="I103" s="469">
        <v>0</v>
      </c>
      <c r="J103" s="470">
        <v>0</v>
      </c>
      <c r="K103" s="469">
        <v>0</v>
      </c>
      <c r="L103" s="471">
        <v>0</v>
      </c>
      <c r="M103" s="469">
        <v>0</v>
      </c>
      <c r="N103" s="470">
        <v>0</v>
      </c>
      <c r="O103" s="472"/>
      <c r="P103" s="465">
        <v>0</v>
      </c>
      <c r="Q103" s="466">
        <v>0</v>
      </c>
      <c r="R103" s="467">
        <v>0</v>
      </c>
      <c r="S103" s="467">
        <v>0</v>
      </c>
      <c r="T103" s="467">
        <v>0</v>
      </c>
      <c r="U103" s="468">
        <v>0</v>
      </c>
      <c r="V103" s="469">
        <v>0</v>
      </c>
      <c r="W103" s="470">
        <v>0</v>
      </c>
      <c r="X103" s="469">
        <v>0</v>
      </c>
      <c r="Y103" s="471">
        <v>0</v>
      </c>
      <c r="Z103" s="469">
        <v>0</v>
      </c>
      <c r="AA103" s="470">
        <v>0</v>
      </c>
      <c r="AB103" s="472"/>
    </row>
    <row r="104" spans="1:28">
      <c r="A104" s="464" t="s">
        <v>544</v>
      </c>
      <c r="B104" s="839"/>
      <c r="C104" s="465">
        <v>0</v>
      </c>
      <c r="D104" s="466">
        <v>0</v>
      </c>
      <c r="E104" s="467">
        <v>0</v>
      </c>
      <c r="F104" s="467">
        <v>0</v>
      </c>
      <c r="G104" s="467">
        <v>0</v>
      </c>
      <c r="H104" s="468">
        <v>0</v>
      </c>
      <c r="I104" s="469">
        <v>0</v>
      </c>
      <c r="J104" s="470">
        <v>0</v>
      </c>
      <c r="K104" s="469">
        <v>0</v>
      </c>
      <c r="L104" s="471">
        <v>0</v>
      </c>
      <c r="M104" s="469">
        <v>0</v>
      </c>
      <c r="N104" s="470">
        <v>0</v>
      </c>
      <c r="O104" s="472"/>
      <c r="P104" s="465">
        <v>1.9804870000000001</v>
      </c>
      <c r="Q104" s="466">
        <v>1.9785779999999999</v>
      </c>
      <c r="R104" s="467">
        <v>1.9804870000000001</v>
      </c>
      <c r="S104" s="467">
        <v>0</v>
      </c>
      <c r="T104" s="467">
        <v>0</v>
      </c>
      <c r="U104" s="468">
        <v>0</v>
      </c>
      <c r="V104" s="469">
        <v>0</v>
      </c>
      <c r="W104" s="470">
        <v>0</v>
      </c>
      <c r="X104" s="469">
        <v>0</v>
      </c>
      <c r="Y104" s="471">
        <v>0</v>
      </c>
      <c r="Z104" s="469">
        <v>0</v>
      </c>
      <c r="AA104" s="470">
        <v>0</v>
      </c>
      <c r="AB104" s="472"/>
    </row>
    <row r="105" spans="1:28">
      <c r="A105" s="464" t="s">
        <v>545</v>
      </c>
      <c r="B105" s="839"/>
      <c r="C105" s="465">
        <v>1.9031910000000001</v>
      </c>
      <c r="D105" s="466">
        <v>0</v>
      </c>
      <c r="E105" s="467">
        <v>1.9031910000000001</v>
      </c>
      <c r="F105" s="467">
        <v>0</v>
      </c>
      <c r="G105" s="467">
        <v>0</v>
      </c>
      <c r="H105" s="468">
        <v>0</v>
      </c>
      <c r="I105" s="469">
        <v>0</v>
      </c>
      <c r="J105" s="470">
        <v>0</v>
      </c>
      <c r="K105" s="469">
        <v>0</v>
      </c>
      <c r="L105" s="471">
        <v>0</v>
      </c>
      <c r="M105" s="469">
        <v>0</v>
      </c>
      <c r="N105" s="470">
        <v>0</v>
      </c>
      <c r="O105" s="472"/>
      <c r="P105" s="465">
        <v>3.9057149999999998</v>
      </c>
      <c r="Q105" s="466">
        <v>2.4942609999999998</v>
      </c>
      <c r="R105" s="467">
        <v>3.9057149999999998</v>
      </c>
      <c r="S105" s="467">
        <v>0</v>
      </c>
      <c r="T105" s="467">
        <v>0</v>
      </c>
      <c r="U105" s="468">
        <v>0</v>
      </c>
      <c r="V105" s="469">
        <v>0</v>
      </c>
      <c r="W105" s="470">
        <v>0</v>
      </c>
      <c r="X105" s="469">
        <v>0</v>
      </c>
      <c r="Y105" s="471">
        <v>0</v>
      </c>
      <c r="Z105" s="469">
        <v>0</v>
      </c>
      <c r="AA105" s="470">
        <v>0</v>
      </c>
      <c r="AB105" s="472"/>
    </row>
    <row r="106" spans="1:28">
      <c r="A106" s="475" t="s">
        <v>546</v>
      </c>
      <c r="B106" s="839"/>
      <c r="C106" s="476">
        <v>2.8287260000000001</v>
      </c>
      <c r="D106" s="477">
        <v>0</v>
      </c>
      <c r="E106" s="478">
        <v>2.8287260000000001</v>
      </c>
      <c r="F106" s="478">
        <v>0</v>
      </c>
      <c r="G106" s="478">
        <v>0</v>
      </c>
      <c r="H106" s="479">
        <v>0</v>
      </c>
      <c r="I106" s="480">
        <v>0</v>
      </c>
      <c r="J106" s="481">
        <v>0</v>
      </c>
      <c r="K106" s="480">
        <v>0</v>
      </c>
      <c r="L106" s="482">
        <v>0</v>
      </c>
      <c r="M106" s="480">
        <v>0</v>
      </c>
      <c r="N106" s="481">
        <v>0</v>
      </c>
      <c r="O106" s="483"/>
      <c r="P106" s="476">
        <v>2.7592449999999999</v>
      </c>
      <c r="Q106" s="477">
        <v>0</v>
      </c>
      <c r="R106" s="478">
        <v>2.7592449999999999</v>
      </c>
      <c r="S106" s="478">
        <v>0</v>
      </c>
      <c r="T106" s="478">
        <v>0</v>
      </c>
      <c r="U106" s="479">
        <v>0</v>
      </c>
      <c r="V106" s="480">
        <v>0</v>
      </c>
      <c r="W106" s="481">
        <v>0</v>
      </c>
      <c r="X106" s="480">
        <v>0</v>
      </c>
      <c r="Y106" s="482">
        <v>0</v>
      </c>
      <c r="Z106" s="480">
        <v>0</v>
      </c>
      <c r="AA106" s="481">
        <v>0</v>
      </c>
      <c r="AB106" s="483"/>
    </row>
    <row r="107" spans="1:28" ht="12" thickBot="1">
      <c r="A107" s="484" t="s">
        <v>292</v>
      </c>
      <c r="B107" s="840"/>
      <c r="C107" s="485">
        <f t="shared" ref="C107:N107" si="22">+C100+C101+C102+C103+C104+C105+C106</f>
        <v>5.1357720000000002</v>
      </c>
      <c r="D107" s="486">
        <f t="shared" si="22"/>
        <v>0.40370299999999998</v>
      </c>
      <c r="E107" s="487">
        <f t="shared" si="22"/>
        <v>5.1357720000000002</v>
      </c>
      <c r="F107" s="487">
        <f t="shared" si="22"/>
        <v>0</v>
      </c>
      <c r="G107" s="487">
        <f t="shared" si="22"/>
        <v>0</v>
      </c>
      <c r="H107" s="488">
        <f t="shared" si="22"/>
        <v>0</v>
      </c>
      <c r="I107" s="485">
        <f t="shared" si="22"/>
        <v>0</v>
      </c>
      <c r="J107" s="487">
        <f t="shared" si="22"/>
        <v>0</v>
      </c>
      <c r="K107" s="485">
        <f t="shared" si="22"/>
        <v>0</v>
      </c>
      <c r="L107" s="488">
        <f t="shared" si="22"/>
        <v>0</v>
      </c>
      <c r="M107" s="485">
        <f t="shared" si="22"/>
        <v>0</v>
      </c>
      <c r="N107" s="487">
        <f t="shared" si="22"/>
        <v>0</v>
      </c>
      <c r="O107" s="489">
        <v>0</v>
      </c>
      <c r="P107" s="485">
        <f t="shared" ref="P107:AA107" si="23">+P100+P101+P102+P103+P104+P105+P106</f>
        <v>9.6565829999999995</v>
      </c>
      <c r="Q107" s="486">
        <f t="shared" si="23"/>
        <v>5.483975</v>
      </c>
      <c r="R107" s="487">
        <f t="shared" si="23"/>
        <v>9.6565829999999995</v>
      </c>
      <c r="S107" s="487">
        <f t="shared" si="23"/>
        <v>0</v>
      </c>
      <c r="T107" s="487">
        <f t="shared" si="23"/>
        <v>0</v>
      </c>
      <c r="U107" s="488">
        <f t="shared" si="23"/>
        <v>0</v>
      </c>
      <c r="V107" s="485">
        <f t="shared" si="23"/>
        <v>0</v>
      </c>
      <c r="W107" s="487">
        <f t="shared" si="23"/>
        <v>0</v>
      </c>
      <c r="X107" s="485">
        <f t="shared" si="23"/>
        <v>0</v>
      </c>
      <c r="Y107" s="488">
        <f t="shared" si="23"/>
        <v>0</v>
      </c>
      <c r="Z107" s="485">
        <f t="shared" si="23"/>
        <v>0</v>
      </c>
      <c r="AA107" s="487">
        <f t="shared" si="23"/>
        <v>0</v>
      </c>
      <c r="AB107" s="489">
        <v>0</v>
      </c>
    </row>
    <row r="108" spans="1:28">
      <c r="A108" s="455" t="s">
        <v>539</v>
      </c>
      <c r="B108" s="838" t="s">
        <v>558</v>
      </c>
      <c r="C108" s="456">
        <v>99.131921000000006</v>
      </c>
      <c r="D108" s="457">
        <v>99.131921000000006</v>
      </c>
      <c r="E108" s="458">
        <v>0.14471999999999999</v>
      </c>
      <c r="F108" s="458">
        <v>0</v>
      </c>
      <c r="G108" s="458">
        <v>98.987092000000004</v>
      </c>
      <c r="H108" s="459">
        <v>1.08E-4</v>
      </c>
      <c r="I108" s="460">
        <v>0</v>
      </c>
      <c r="J108" s="461">
        <v>0</v>
      </c>
      <c r="K108" s="460">
        <v>0</v>
      </c>
      <c r="L108" s="462">
        <v>0</v>
      </c>
      <c r="M108" s="460">
        <v>101.973765</v>
      </c>
      <c r="N108" s="461">
        <v>4.7932000000000002E-2</v>
      </c>
      <c r="O108" s="463"/>
      <c r="P108" s="456">
        <v>225.60575900000001</v>
      </c>
      <c r="Q108" s="457">
        <v>225.59593000000001</v>
      </c>
      <c r="R108" s="458">
        <v>2.9477359999999999</v>
      </c>
      <c r="S108" s="458">
        <v>0</v>
      </c>
      <c r="T108" s="458">
        <v>218.77625499999999</v>
      </c>
      <c r="U108" s="459">
        <v>3.8719389999999998</v>
      </c>
      <c r="V108" s="460">
        <v>0</v>
      </c>
      <c r="W108" s="461">
        <v>0</v>
      </c>
      <c r="X108" s="460">
        <v>0</v>
      </c>
      <c r="Y108" s="462">
        <v>0</v>
      </c>
      <c r="Z108" s="460">
        <v>49.536689000000003</v>
      </c>
      <c r="AA108" s="461">
        <v>5.3402999999999999E-2</v>
      </c>
      <c r="AB108" s="463"/>
    </row>
    <row r="109" spans="1:28">
      <c r="A109" s="464" t="s">
        <v>541</v>
      </c>
      <c r="B109" s="839"/>
      <c r="C109" s="465">
        <v>217.002083</v>
      </c>
      <c r="D109" s="466">
        <v>217.00193200000001</v>
      </c>
      <c r="E109" s="467">
        <v>5.8512279999999999</v>
      </c>
      <c r="F109" s="467">
        <v>0</v>
      </c>
      <c r="G109" s="467">
        <v>210.91842700000001</v>
      </c>
      <c r="H109" s="468">
        <v>0.23227700000000001</v>
      </c>
      <c r="I109" s="469">
        <v>0</v>
      </c>
      <c r="J109" s="470">
        <v>0</v>
      </c>
      <c r="K109" s="469">
        <v>0</v>
      </c>
      <c r="L109" s="471">
        <v>0</v>
      </c>
      <c r="M109" s="469">
        <v>0</v>
      </c>
      <c r="N109" s="470">
        <v>0</v>
      </c>
      <c r="O109" s="472"/>
      <c r="P109" s="465">
        <v>330.94106599999998</v>
      </c>
      <c r="Q109" s="466">
        <v>330.72625900000003</v>
      </c>
      <c r="R109" s="467">
        <v>19.657451999999999</v>
      </c>
      <c r="S109" s="467">
        <v>0</v>
      </c>
      <c r="T109" s="467">
        <v>69.262563</v>
      </c>
      <c r="U109" s="468">
        <v>241.80624399999999</v>
      </c>
      <c r="V109" s="469">
        <v>0</v>
      </c>
      <c r="W109" s="470">
        <v>0</v>
      </c>
      <c r="X109" s="469">
        <v>0</v>
      </c>
      <c r="Y109" s="471">
        <v>0</v>
      </c>
      <c r="Z109" s="469">
        <v>0</v>
      </c>
      <c r="AA109" s="470">
        <v>0</v>
      </c>
      <c r="AB109" s="472"/>
    </row>
    <row r="110" spans="1:28">
      <c r="A110" s="464" t="s">
        <v>542</v>
      </c>
      <c r="B110" s="839"/>
      <c r="C110" s="465">
        <v>182.64540400000001</v>
      </c>
      <c r="D110" s="466">
        <v>182.64540099999999</v>
      </c>
      <c r="E110" s="467">
        <v>18.731856000000001</v>
      </c>
      <c r="F110" s="467">
        <v>0</v>
      </c>
      <c r="G110" s="467">
        <v>163.90777499999999</v>
      </c>
      <c r="H110" s="468">
        <v>5.7710000000000001E-3</v>
      </c>
      <c r="I110" s="469">
        <v>0</v>
      </c>
      <c r="J110" s="473">
        <v>0</v>
      </c>
      <c r="K110" s="469">
        <v>0</v>
      </c>
      <c r="L110" s="473">
        <v>0</v>
      </c>
      <c r="M110" s="469">
        <v>0</v>
      </c>
      <c r="N110" s="470">
        <v>0</v>
      </c>
      <c r="O110" s="474"/>
      <c r="P110" s="465">
        <v>241.190472</v>
      </c>
      <c r="Q110" s="466">
        <v>241.117142</v>
      </c>
      <c r="R110" s="467">
        <v>3.3024990000000001</v>
      </c>
      <c r="S110" s="467">
        <v>0</v>
      </c>
      <c r="T110" s="467">
        <v>200.96324300000001</v>
      </c>
      <c r="U110" s="468">
        <v>36.851399000000001</v>
      </c>
      <c r="V110" s="469">
        <v>0</v>
      </c>
      <c r="W110" s="473">
        <v>0</v>
      </c>
      <c r="X110" s="469">
        <v>0</v>
      </c>
      <c r="Y110" s="473">
        <v>0</v>
      </c>
      <c r="Z110" s="469">
        <v>0</v>
      </c>
      <c r="AA110" s="470">
        <v>0</v>
      </c>
      <c r="AB110" s="474"/>
    </row>
    <row r="111" spans="1:28">
      <c r="A111" s="464" t="s">
        <v>543</v>
      </c>
      <c r="B111" s="839"/>
      <c r="C111" s="465">
        <v>52.560839000000001</v>
      </c>
      <c r="D111" s="466">
        <v>52.556050999999997</v>
      </c>
      <c r="E111" s="467">
        <v>6.7486629999999996</v>
      </c>
      <c r="F111" s="467">
        <v>0</v>
      </c>
      <c r="G111" s="467">
        <v>45.806896000000002</v>
      </c>
      <c r="H111" s="468">
        <v>4.9200000000000003E-4</v>
      </c>
      <c r="I111" s="469">
        <v>0</v>
      </c>
      <c r="J111" s="470">
        <v>0</v>
      </c>
      <c r="K111" s="469">
        <v>0</v>
      </c>
      <c r="L111" s="471">
        <v>0</v>
      </c>
      <c r="M111" s="469">
        <v>0</v>
      </c>
      <c r="N111" s="470">
        <v>0</v>
      </c>
      <c r="O111" s="472"/>
      <c r="P111" s="465">
        <v>36.568590999999998</v>
      </c>
      <c r="Q111" s="466">
        <v>36.557634</v>
      </c>
      <c r="R111" s="467">
        <v>5.4543290000000004</v>
      </c>
      <c r="S111" s="467">
        <v>0</v>
      </c>
      <c r="T111" s="467">
        <v>30.924704999999999</v>
      </c>
      <c r="U111" s="468">
        <v>0.17860100000000001</v>
      </c>
      <c r="V111" s="469">
        <v>0</v>
      </c>
      <c r="W111" s="470">
        <v>0</v>
      </c>
      <c r="X111" s="469">
        <v>0</v>
      </c>
      <c r="Y111" s="471">
        <v>0</v>
      </c>
      <c r="Z111" s="469">
        <v>0</v>
      </c>
      <c r="AA111" s="470">
        <v>0</v>
      </c>
      <c r="AB111" s="472"/>
    </row>
    <row r="112" spans="1:28">
      <c r="A112" s="464" t="s">
        <v>544</v>
      </c>
      <c r="B112" s="839"/>
      <c r="C112" s="465">
        <v>356.62670400000002</v>
      </c>
      <c r="D112" s="466">
        <v>356.48922700000003</v>
      </c>
      <c r="E112" s="467">
        <v>5.6211669999999998</v>
      </c>
      <c r="F112" s="467">
        <v>0</v>
      </c>
      <c r="G112" s="467">
        <v>149.33345600000001</v>
      </c>
      <c r="H112" s="468">
        <v>201.534604</v>
      </c>
      <c r="I112" s="469">
        <v>0</v>
      </c>
      <c r="J112" s="470">
        <v>0</v>
      </c>
      <c r="K112" s="469">
        <v>0</v>
      </c>
      <c r="L112" s="471">
        <v>0</v>
      </c>
      <c r="M112" s="469">
        <v>0</v>
      </c>
      <c r="N112" s="470">
        <v>0</v>
      </c>
      <c r="O112" s="472"/>
      <c r="P112" s="465">
        <v>437.23401899999999</v>
      </c>
      <c r="Q112" s="466">
        <v>437.10922799999997</v>
      </c>
      <c r="R112" s="467">
        <v>12.888809</v>
      </c>
      <c r="S112" s="467">
        <v>0</v>
      </c>
      <c r="T112" s="467">
        <v>233.50135900000001</v>
      </c>
      <c r="U112" s="468">
        <v>190.71906000000001</v>
      </c>
      <c r="V112" s="469">
        <v>0</v>
      </c>
      <c r="W112" s="470">
        <v>0</v>
      </c>
      <c r="X112" s="469">
        <v>0</v>
      </c>
      <c r="Y112" s="471">
        <v>0</v>
      </c>
      <c r="Z112" s="469">
        <v>0</v>
      </c>
      <c r="AA112" s="470">
        <v>0</v>
      </c>
      <c r="AB112" s="472"/>
    </row>
    <row r="113" spans="1:28">
      <c r="A113" s="464" t="s">
        <v>545</v>
      </c>
      <c r="B113" s="839"/>
      <c r="C113" s="465">
        <v>118.57458099999999</v>
      </c>
      <c r="D113" s="466">
        <v>118.526189</v>
      </c>
      <c r="E113" s="467">
        <v>0.85286499999999998</v>
      </c>
      <c r="F113" s="467">
        <v>0</v>
      </c>
      <c r="G113" s="467">
        <v>116.986075</v>
      </c>
      <c r="H113" s="468">
        <v>0.68724799999999997</v>
      </c>
      <c r="I113" s="469">
        <v>0</v>
      </c>
      <c r="J113" s="470">
        <v>0</v>
      </c>
      <c r="K113" s="469">
        <v>0</v>
      </c>
      <c r="L113" s="471">
        <v>0</v>
      </c>
      <c r="M113" s="469">
        <v>0</v>
      </c>
      <c r="N113" s="470">
        <v>0</v>
      </c>
      <c r="O113" s="472"/>
      <c r="P113" s="465">
        <v>182.81862100000001</v>
      </c>
      <c r="Q113" s="466">
        <v>182.69872699999999</v>
      </c>
      <c r="R113" s="467">
        <v>21.494558000000001</v>
      </c>
      <c r="S113" s="467">
        <v>0</v>
      </c>
      <c r="T113" s="467">
        <v>126.154437</v>
      </c>
      <c r="U113" s="468">
        <v>35.049731999999999</v>
      </c>
      <c r="V113" s="469">
        <v>0</v>
      </c>
      <c r="W113" s="470">
        <v>0</v>
      </c>
      <c r="X113" s="469">
        <v>0</v>
      </c>
      <c r="Y113" s="471">
        <v>0</v>
      </c>
      <c r="Z113" s="469">
        <v>0</v>
      </c>
      <c r="AA113" s="470">
        <v>0</v>
      </c>
      <c r="AB113" s="472"/>
    </row>
    <row r="114" spans="1:28">
      <c r="A114" s="475" t="s">
        <v>546</v>
      </c>
      <c r="B114" s="839"/>
      <c r="C114" s="476">
        <v>16.592296999999999</v>
      </c>
      <c r="D114" s="477">
        <v>16.437452</v>
      </c>
      <c r="E114" s="478">
        <v>3.5092219999999998</v>
      </c>
      <c r="F114" s="478">
        <v>0</v>
      </c>
      <c r="G114" s="478">
        <v>0</v>
      </c>
      <c r="H114" s="479">
        <v>13.074897</v>
      </c>
      <c r="I114" s="480">
        <v>0</v>
      </c>
      <c r="J114" s="481">
        <v>0</v>
      </c>
      <c r="K114" s="480">
        <v>0</v>
      </c>
      <c r="L114" s="482">
        <v>0</v>
      </c>
      <c r="M114" s="480">
        <v>0</v>
      </c>
      <c r="N114" s="481">
        <v>0</v>
      </c>
      <c r="O114" s="483"/>
      <c r="P114" s="476">
        <v>14.096577999999999</v>
      </c>
      <c r="Q114" s="477">
        <v>14.074783</v>
      </c>
      <c r="R114" s="478">
        <v>0.97876799999999997</v>
      </c>
      <c r="S114" s="478">
        <v>0</v>
      </c>
      <c r="T114" s="478">
        <v>0</v>
      </c>
      <c r="U114" s="479">
        <v>13.109275999999999</v>
      </c>
      <c r="V114" s="480">
        <v>0</v>
      </c>
      <c r="W114" s="481">
        <v>0</v>
      </c>
      <c r="X114" s="480">
        <v>0</v>
      </c>
      <c r="Y114" s="482">
        <v>0</v>
      </c>
      <c r="Z114" s="480">
        <v>0</v>
      </c>
      <c r="AA114" s="481">
        <v>0</v>
      </c>
      <c r="AB114" s="483"/>
    </row>
    <row r="115" spans="1:28" ht="12" thickBot="1">
      <c r="A115" s="484" t="s">
        <v>292</v>
      </c>
      <c r="B115" s="840"/>
      <c r="C115" s="485">
        <f t="shared" ref="C115:N115" si="24">+C108+C109+C110+C111+C112+C113+C114</f>
        <v>1043.1338289999999</v>
      </c>
      <c r="D115" s="486">
        <f t="shared" si="24"/>
        <v>1042.7881729999999</v>
      </c>
      <c r="E115" s="487">
        <f t="shared" si="24"/>
        <v>41.459721000000002</v>
      </c>
      <c r="F115" s="487">
        <f t="shared" si="24"/>
        <v>0</v>
      </c>
      <c r="G115" s="487">
        <f t="shared" si="24"/>
        <v>785.93972100000019</v>
      </c>
      <c r="H115" s="488">
        <f t="shared" si="24"/>
        <v>215.53539700000002</v>
      </c>
      <c r="I115" s="485">
        <f t="shared" si="24"/>
        <v>0</v>
      </c>
      <c r="J115" s="487">
        <f t="shared" si="24"/>
        <v>0</v>
      </c>
      <c r="K115" s="485">
        <f t="shared" si="24"/>
        <v>0</v>
      </c>
      <c r="L115" s="488">
        <f t="shared" si="24"/>
        <v>0</v>
      </c>
      <c r="M115" s="485">
        <f t="shared" si="24"/>
        <v>101.973765</v>
      </c>
      <c r="N115" s="487">
        <f t="shared" si="24"/>
        <v>4.7932000000000002E-2</v>
      </c>
      <c r="O115" s="489">
        <v>139.726167</v>
      </c>
      <c r="P115" s="485">
        <f t="shared" ref="P115:AA115" si="25">+P108+P109+P110+P111+P112+P113+P114</f>
        <v>1468.4551059999997</v>
      </c>
      <c r="Q115" s="486">
        <f t="shared" si="25"/>
        <v>1467.8797030000001</v>
      </c>
      <c r="R115" s="487">
        <f t="shared" si="25"/>
        <v>66.724151000000006</v>
      </c>
      <c r="S115" s="487">
        <f t="shared" si="25"/>
        <v>0</v>
      </c>
      <c r="T115" s="487">
        <f t="shared" si="25"/>
        <v>879.58256200000005</v>
      </c>
      <c r="U115" s="488">
        <f t="shared" si="25"/>
        <v>521.58625100000006</v>
      </c>
      <c r="V115" s="485">
        <f t="shared" si="25"/>
        <v>0</v>
      </c>
      <c r="W115" s="487">
        <f t="shared" si="25"/>
        <v>0</v>
      </c>
      <c r="X115" s="485">
        <f t="shared" si="25"/>
        <v>0</v>
      </c>
      <c r="Y115" s="488">
        <f t="shared" si="25"/>
        <v>0</v>
      </c>
      <c r="Z115" s="485">
        <f t="shared" si="25"/>
        <v>49.536689000000003</v>
      </c>
      <c r="AA115" s="487">
        <f t="shared" si="25"/>
        <v>5.3402999999999999E-2</v>
      </c>
      <c r="AB115" s="489">
        <v>126.058933</v>
      </c>
    </row>
    <row r="116" spans="1:28">
      <c r="A116" s="455" t="s">
        <v>539</v>
      </c>
      <c r="B116" s="838" t="s">
        <v>559</v>
      </c>
      <c r="C116" s="456">
        <v>25.845172000000002</v>
      </c>
      <c r="D116" s="457">
        <v>25.845172000000002</v>
      </c>
      <c r="E116" s="458">
        <v>25.844144</v>
      </c>
      <c r="F116" s="458">
        <v>0</v>
      </c>
      <c r="G116" s="458">
        <v>0</v>
      </c>
      <c r="H116" s="459">
        <v>1.0280000000000001E-3</v>
      </c>
      <c r="I116" s="460">
        <v>0</v>
      </c>
      <c r="J116" s="461">
        <v>0</v>
      </c>
      <c r="K116" s="460">
        <v>0</v>
      </c>
      <c r="L116" s="462">
        <v>0</v>
      </c>
      <c r="M116" s="460">
        <v>0</v>
      </c>
      <c r="N116" s="461">
        <v>0</v>
      </c>
      <c r="O116" s="463"/>
      <c r="P116" s="456">
        <v>2.8189999999999999E-3</v>
      </c>
      <c r="Q116" s="457">
        <v>2.8180000000000002E-3</v>
      </c>
      <c r="R116" s="458">
        <v>0</v>
      </c>
      <c r="S116" s="458">
        <v>0</v>
      </c>
      <c r="T116" s="458">
        <v>0</v>
      </c>
      <c r="U116" s="459">
        <v>2.8180000000000002E-3</v>
      </c>
      <c r="V116" s="460">
        <v>0</v>
      </c>
      <c r="W116" s="461">
        <v>0</v>
      </c>
      <c r="X116" s="460">
        <v>0</v>
      </c>
      <c r="Y116" s="462">
        <v>0</v>
      </c>
      <c r="Z116" s="460">
        <v>0</v>
      </c>
      <c r="AA116" s="461">
        <v>0</v>
      </c>
      <c r="AB116" s="463"/>
    </row>
    <row r="117" spans="1:28">
      <c r="A117" s="464" t="s">
        <v>541</v>
      </c>
      <c r="B117" s="839"/>
      <c r="C117" s="465">
        <v>0</v>
      </c>
      <c r="D117" s="466">
        <v>0</v>
      </c>
      <c r="E117" s="467">
        <v>0</v>
      </c>
      <c r="F117" s="467">
        <v>0</v>
      </c>
      <c r="G117" s="467">
        <v>0</v>
      </c>
      <c r="H117" s="468">
        <v>0</v>
      </c>
      <c r="I117" s="469">
        <v>0</v>
      </c>
      <c r="J117" s="470">
        <v>0</v>
      </c>
      <c r="K117" s="469">
        <v>0</v>
      </c>
      <c r="L117" s="471">
        <v>0</v>
      </c>
      <c r="M117" s="469">
        <v>0</v>
      </c>
      <c r="N117" s="470">
        <v>0</v>
      </c>
      <c r="O117" s="472"/>
      <c r="P117" s="465">
        <v>6.9908999999999999E-2</v>
      </c>
      <c r="Q117" s="466">
        <v>6.9908999999999999E-2</v>
      </c>
      <c r="R117" s="467">
        <v>6.9908999999999999E-2</v>
      </c>
      <c r="S117" s="467">
        <v>0</v>
      </c>
      <c r="T117" s="467">
        <v>0</v>
      </c>
      <c r="U117" s="468">
        <v>0</v>
      </c>
      <c r="V117" s="469">
        <v>0</v>
      </c>
      <c r="W117" s="470">
        <v>0</v>
      </c>
      <c r="X117" s="469">
        <v>0</v>
      </c>
      <c r="Y117" s="471">
        <v>0</v>
      </c>
      <c r="Z117" s="469">
        <v>0</v>
      </c>
      <c r="AA117" s="470">
        <v>0</v>
      </c>
      <c r="AB117" s="472"/>
    </row>
    <row r="118" spans="1:28">
      <c r="A118" s="464" t="s">
        <v>542</v>
      </c>
      <c r="B118" s="839"/>
      <c r="C118" s="465">
        <v>7.1595000000000006E-2</v>
      </c>
      <c r="D118" s="466">
        <v>7.1595000000000006E-2</v>
      </c>
      <c r="E118" s="467">
        <v>7.1595000000000006E-2</v>
      </c>
      <c r="F118" s="467">
        <v>0</v>
      </c>
      <c r="G118" s="467">
        <v>0</v>
      </c>
      <c r="H118" s="468">
        <v>0</v>
      </c>
      <c r="I118" s="469">
        <v>0</v>
      </c>
      <c r="J118" s="473">
        <v>0</v>
      </c>
      <c r="K118" s="469">
        <v>0</v>
      </c>
      <c r="L118" s="473">
        <v>0</v>
      </c>
      <c r="M118" s="469">
        <v>0</v>
      </c>
      <c r="N118" s="470">
        <v>0</v>
      </c>
      <c r="O118" s="474"/>
      <c r="P118" s="465">
        <v>0</v>
      </c>
      <c r="Q118" s="466">
        <v>0</v>
      </c>
      <c r="R118" s="467">
        <v>0</v>
      </c>
      <c r="S118" s="467">
        <v>0</v>
      </c>
      <c r="T118" s="467">
        <v>0</v>
      </c>
      <c r="U118" s="468">
        <v>0</v>
      </c>
      <c r="V118" s="469">
        <v>0</v>
      </c>
      <c r="W118" s="473">
        <v>0</v>
      </c>
      <c r="X118" s="469">
        <v>0</v>
      </c>
      <c r="Y118" s="473">
        <v>0</v>
      </c>
      <c r="Z118" s="469">
        <v>0</v>
      </c>
      <c r="AA118" s="470">
        <v>0</v>
      </c>
      <c r="AB118" s="474"/>
    </row>
    <row r="119" spans="1:28">
      <c r="A119" s="464" t="s">
        <v>543</v>
      </c>
      <c r="B119" s="839"/>
      <c r="C119" s="465">
        <v>0</v>
      </c>
      <c r="D119" s="466">
        <v>0</v>
      </c>
      <c r="E119" s="467">
        <v>0</v>
      </c>
      <c r="F119" s="467">
        <v>0</v>
      </c>
      <c r="G119" s="467">
        <v>0</v>
      </c>
      <c r="H119" s="468">
        <v>0</v>
      </c>
      <c r="I119" s="469">
        <v>0</v>
      </c>
      <c r="J119" s="470">
        <v>0</v>
      </c>
      <c r="K119" s="469">
        <v>0</v>
      </c>
      <c r="L119" s="471">
        <v>0</v>
      </c>
      <c r="M119" s="469">
        <v>0</v>
      </c>
      <c r="N119" s="470">
        <v>0</v>
      </c>
      <c r="O119" s="472"/>
      <c r="P119" s="465">
        <v>0</v>
      </c>
      <c r="Q119" s="466">
        <v>0</v>
      </c>
      <c r="R119" s="467">
        <v>0</v>
      </c>
      <c r="S119" s="467">
        <v>0</v>
      </c>
      <c r="T119" s="467">
        <v>0</v>
      </c>
      <c r="U119" s="468">
        <v>0</v>
      </c>
      <c r="V119" s="469">
        <v>0</v>
      </c>
      <c r="W119" s="470">
        <v>0</v>
      </c>
      <c r="X119" s="469">
        <v>0</v>
      </c>
      <c r="Y119" s="471">
        <v>0</v>
      </c>
      <c r="Z119" s="469">
        <v>0</v>
      </c>
      <c r="AA119" s="470">
        <v>0</v>
      </c>
      <c r="AB119" s="472"/>
    </row>
    <row r="120" spans="1:28">
      <c r="A120" s="464" t="s">
        <v>544</v>
      </c>
      <c r="B120" s="839"/>
      <c r="C120" s="465">
        <v>29.735921000000001</v>
      </c>
      <c r="D120" s="466">
        <v>29.734255999999998</v>
      </c>
      <c r="E120" s="467">
        <v>0.29241499999999998</v>
      </c>
      <c r="F120" s="467">
        <v>0</v>
      </c>
      <c r="G120" s="467">
        <v>0</v>
      </c>
      <c r="H120" s="468">
        <v>29.441842000000001</v>
      </c>
      <c r="I120" s="469">
        <v>0</v>
      </c>
      <c r="J120" s="470">
        <v>0</v>
      </c>
      <c r="K120" s="469">
        <v>0</v>
      </c>
      <c r="L120" s="471">
        <v>0</v>
      </c>
      <c r="M120" s="469">
        <v>0</v>
      </c>
      <c r="N120" s="470">
        <v>0</v>
      </c>
      <c r="O120" s="472"/>
      <c r="P120" s="465">
        <v>127.226366</v>
      </c>
      <c r="Q120" s="466">
        <v>127.218684</v>
      </c>
      <c r="R120" s="467">
        <v>0.29381600000000002</v>
      </c>
      <c r="S120" s="467">
        <v>0</v>
      </c>
      <c r="T120" s="467">
        <v>0</v>
      </c>
      <c r="U120" s="468">
        <v>126.924868</v>
      </c>
      <c r="V120" s="469">
        <v>0</v>
      </c>
      <c r="W120" s="470">
        <v>0</v>
      </c>
      <c r="X120" s="469">
        <v>0</v>
      </c>
      <c r="Y120" s="471">
        <v>0</v>
      </c>
      <c r="Z120" s="469">
        <v>0</v>
      </c>
      <c r="AA120" s="470">
        <v>0</v>
      </c>
      <c r="AB120" s="472"/>
    </row>
    <row r="121" spans="1:28">
      <c r="A121" s="464" t="s">
        <v>545</v>
      </c>
      <c r="B121" s="839"/>
      <c r="C121" s="465">
        <v>309.768666</v>
      </c>
      <c r="D121" s="466">
        <v>309.75001500000002</v>
      </c>
      <c r="E121" s="467">
        <v>0</v>
      </c>
      <c r="F121" s="467">
        <v>0</v>
      </c>
      <c r="G121" s="467">
        <v>45.123812999999998</v>
      </c>
      <c r="H121" s="468">
        <v>264.62620199999998</v>
      </c>
      <c r="I121" s="469">
        <v>0</v>
      </c>
      <c r="J121" s="470">
        <v>0</v>
      </c>
      <c r="K121" s="469">
        <v>0</v>
      </c>
      <c r="L121" s="471">
        <v>0</v>
      </c>
      <c r="M121" s="469">
        <v>0</v>
      </c>
      <c r="N121" s="470">
        <v>0</v>
      </c>
      <c r="O121" s="472"/>
      <c r="P121" s="465">
        <v>225.75188700000001</v>
      </c>
      <c r="Q121" s="466">
        <v>225.737077</v>
      </c>
      <c r="R121" s="467">
        <v>0</v>
      </c>
      <c r="S121" s="467">
        <v>0</v>
      </c>
      <c r="T121" s="467">
        <v>55.858460999999998</v>
      </c>
      <c r="U121" s="468">
        <v>169.87861599999999</v>
      </c>
      <c r="V121" s="469">
        <v>0</v>
      </c>
      <c r="W121" s="470">
        <v>0</v>
      </c>
      <c r="X121" s="469">
        <v>0</v>
      </c>
      <c r="Y121" s="471">
        <v>0</v>
      </c>
      <c r="Z121" s="469">
        <v>0</v>
      </c>
      <c r="AA121" s="470">
        <v>0</v>
      </c>
      <c r="AB121" s="472"/>
    </row>
    <row r="122" spans="1:28">
      <c r="A122" s="475" t="s">
        <v>546</v>
      </c>
      <c r="B122" s="839"/>
      <c r="C122" s="476">
        <v>0</v>
      </c>
      <c r="D122" s="477">
        <v>0</v>
      </c>
      <c r="E122" s="478">
        <v>0</v>
      </c>
      <c r="F122" s="478">
        <v>0</v>
      </c>
      <c r="G122" s="478">
        <v>0</v>
      </c>
      <c r="H122" s="479">
        <v>0</v>
      </c>
      <c r="I122" s="480">
        <v>0</v>
      </c>
      <c r="J122" s="481">
        <v>0</v>
      </c>
      <c r="K122" s="480">
        <v>0</v>
      </c>
      <c r="L122" s="482">
        <v>0</v>
      </c>
      <c r="M122" s="480">
        <v>0</v>
      </c>
      <c r="N122" s="481">
        <v>0</v>
      </c>
      <c r="O122" s="483"/>
      <c r="P122" s="476">
        <v>14.971088999999999</v>
      </c>
      <c r="Q122" s="477">
        <v>1.581475</v>
      </c>
      <c r="R122" s="478">
        <v>14.971088999999999</v>
      </c>
      <c r="S122" s="478">
        <v>0</v>
      </c>
      <c r="T122" s="478">
        <v>0</v>
      </c>
      <c r="U122" s="479">
        <v>0</v>
      </c>
      <c r="V122" s="480">
        <v>0</v>
      </c>
      <c r="W122" s="481">
        <v>0</v>
      </c>
      <c r="X122" s="480">
        <v>0</v>
      </c>
      <c r="Y122" s="482">
        <v>0</v>
      </c>
      <c r="Z122" s="480">
        <v>0</v>
      </c>
      <c r="AA122" s="481">
        <v>0</v>
      </c>
      <c r="AB122" s="483"/>
    </row>
    <row r="123" spans="1:28" ht="12" thickBot="1">
      <c r="A123" s="484" t="s">
        <v>292</v>
      </c>
      <c r="B123" s="840"/>
      <c r="C123" s="485">
        <f t="shared" ref="C123:N123" si="26">+C116+C117+C118+C119+C120+C121+C122</f>
        <v>365.42135400000001</v>
      </c>
      <c r="D123" s="486">
        <f t="shared" si="26"/>
        <v>365.40103800000003</v>
      </c>
      <c r="E123" s="487">
        <f t="shared" si="26"/>
        <v>26.208153999999997</v>
      </c>
      <c r="F123" s="487">
        <f t="shared" si="26"/>
        <v>0</v>
      </c>
      <c r="G123" s="487">
        <f t="shared" si="26"/>
        <v>45.123812999999998</v>
      </c>
      <c r="H123" s="488">
        <f t="shared" si="26"/>
        <v>294.06907200000001</v>
      </c>
      <c r="I123" s="485">
        <f t="shared" si="26"/>
        <v>0</v>
      </c>
      <c r="J123" s="487">
        <f t="shared" si="26"/>
        <v>0</v>
      </c>
      <c r="K123" s="485">
        <f t="shared" si="26"/>
        <v>0</v>
      </c>
      <c r="L123" s="488">
        <f t="shared" si="26"/>
        <v>0</v>
      </c>
      <c r="M123" s="485">
        <f t="shared" si="26"/>
        <v>0</v>
      </c>
      <c r="N123" s="487">
        <f t="shared" si="26"/>
        <v>0</v>
      </c>
      <c r="O123" s="489">
        <v>12.810964</v>
      </c>
      <c r="P123" s="485">
        <f t="shared" ref="P123:AA123" si="27">+P116+P117+P118+P119+P120+P121+P122</f>
        <v>368.02206999999999</v>
      </c>
      <c r="Q123" s="486">
        <f t="shared" si="27"/>
        <v>354.60996299999999</v>
      </c>
      <c r="R123" s="487">
        <f t="shared" si="27"/>
        <v>15.334814</v>
      </c>
      <c r="S123" s="487">
        <f t="shared" si="27"/>
        <v>0</v>
      </c>
      <c r="T123" s="487">
        <f t="shared" si="27"/>
        <v>55.858460999999998</v>
      </c>
      <c r="U123" s="488">
        <f t="shared" si="27"/>
        <v>296.80630200000002</v>
      </c>
      <c r="V123" s="485">
        <f t="shared" si="27"/>
        <v>0</v>
      </c>
      <c r="W123" s="487">
        <f t="shared" si="27"/>
        <v>0</v>
      </c>
      <c r="X123" s="485">
        <f t="shared" si="27"/>
        <v>0</v>
      </c>
      <c r="Y123" s="488">
        <f t="shared" si="27"/>
        <v>0</v>
      </c>
      <c r="Z123" s="485">
        <f t="shared" si="27"/>
        <v>0</v>
      </c>
      <c r="AA123" s="487">
        <f t="shared" si="27"/>
        <v>0</v>
      </c>
      <c r="AB123" s="489">
        <v>2.1125240000000001</v>
      </c>
    </row>
    <row r="124" spans="1:28">
      <c r="A124" s="455" t="s">
        <v>539</v>
      </c>
      <c r="B124" s="838" t="s">
        <v>560</v>
      </c>
      <c r="C124" s="456">
        <v>1054.995537</v>
      </c>
      <c r="D124" s="457">
        <v>964.77087100000006</v>
      </c>
      <c r="E124" s="458">
        <v>111.56100000000001</v>
      </c>
      <c r="F124" s="458">
        <v>0</v>
      </c>
      <c r="G124" s="458">
        <v>0</v>
      </c>
      <c r="H124" s="459">
        <v>943.01559399999996</v>
      </c>
      <c r="I124" s="460">
        <v>0</v>
      </c>
      <c r="J124" s="461">
        <v>0</v>
      </c>
      <c r="K124" s="460">
        <v>0</v>
      </c>
      <c r="L124" s="462">
        <v>0</v>
      </c>
      <c r="M124" s="460">
        <v>1587.5868680000001</v>
      </c>
      <c r="N124" s="461">
        <v>2.8629999999999999E-2</v>
      </c>
      <c r="O124" s="463"/>
      <c r="P124" s="456">
        <v>2225.2532329999999</v>
      </c>
      <c r="Q124" s="457">
        <v>2117.3071759999998</v>
      </c>
      <c r="R124" s="458">
        <v>890.01014299999997</v>
      </c>
      <c r="S124" s="458">
        <v>0</v>
      </c>
      <c r="T124" s="458">
        <v>10.160019</v>
      </c>
      <c r="U124" s="459">
        <v>1323.679134</v>
      </c>
      <c r="V124" s="460">
        <v>0</v>
      </c>
      <c r="W124" s="461">
        <v>0</v>
      </c>
      <c r="X124" s="460">
        <v>0</v>
      </c>
      <c r="Y124" s="462">
        <v>0</v>
      </c>
      <c r="Z124" s="460">
        <v>1180.1060090000001</v>
      </c>
      <c r="AA124" s="461">
        <v>2.9954999999999999E-2</v>
      </c>
      <c r="AB124" s="463"/>
    </row>
    <row r="125" spans="1:28">
      <c r="A125" s="464" t="s">
        <v>541</v>
      </c>
      <c r="B125" s="839"/>
      <c r="C125" s="465">
        <v>1484.58807</v>
      </c>
      <c r="D125" s="466">
        <v>1254.856579</v>
      </c>
      <c r="E125" s="467">
        <v>737.00473999999997</v>
      </c>
      <c r="F125" s="467">
        <v>0</v>
      </c>
      <c r="G125" s="467">
        <v>427.27162900000002</v>
      </c>
      <c r="H125" s="468">
        <v>311.76197400000001</v>
      </c>
      <c r="I125" s="469">
        <v>5.7591609999999998</v>
      </c>
      <c r="J125" s="470">
        <v>0</v>
      </c>
      <c r="K125" s="469">
        <v>0</v>
      </c>
      <c r="L125" s="471">
        <v>0</v>
      </c>
      <c r="M125" s="469">
        <v>5232.7369099999996</v>
      </c>
      <c r="N125" s="470">
        <v>9.2016000000000001E-2</v>
      </c>
      <c r="O125" s="472"/>
      <c r="P125" s="465">
        <v>1972.0081</v>
      </c>
      <c r="Q125" s="466">
        <v>1526.1445799999999</v>
      </c>
      <c r="R125" s="467">
        <v>803.15166599999998</v>
      </c>
      <c r="S125" s="467">
        <v>0</v>
      </c>
      <c r="T125" s="467">
        <v>909.59716000000003</v>
      </c>
      <c r="U125" s="468">
        <v>253.398909</v>
      </c>
      <c r="V125" s="469">
        <v>0</v>
      </c>
      <c r="W125" s="470">
        <v>0</v>
      </c>
      <c r="X125" s="469">
        <v>0</v>
      </c>
      <c r="Y125" s="471">
        <v>0</v>
      </c>
      <c r="Z125" s="469">
        <v>4658.5229910000007</v>
      </c>
      <c r="AA125" s="470">
        <v>9.7899E-2</v>
      </c>
      <c r="AB125" s="472"/>
    </row>
    <row r="126" spans="1:28">
      <c r="A126" s="464" t="s">
        <v>542</v>
      </c>
      <c r="B126" s="839"/>
      <c r="C126" s="465">
        <v>2441.7852990000001</v>
      </c>
      <c r="D126" s="466">
        <v>2284.7001140000002</v>
      </c>
      <c r="E126" s="467">
        <v>427.96279099999998</v>
      </c>
      <c r="F126" s="467">
        <v>0</v>
      </c>
      <c r="G126" s="467">
        <v>1345.1030880000001</v>
      </c>
      <c r="H126" s="468">
        <v>666.92592300000001</v>
      </c>
      <c r="I126" s="469">
        <v>0</v>
      </c>
      <c r="J126" s="473">
        <v>0</v>
      </c>
      <c r="K126" s="469">
        <v>0</v>
      </c>
      <c r="L126" s="473">
        <v>0</v>
      </c>
      <c r="M126" s="469">
        <v>1235.622472</v>
      </c>
      <c r="N126" s="470">
        <v>5.7689999999999998E-3</v>
      </c>
      <c r="O126" s="474"/>
      <c r="P126" s="465">
        <v>3751.2842190000001</v>
      </c>
      <c r="Q126" s="466">
        <v>3206.6247090000002</v>
      </c>
      <c r="R126" s="467">
        <v>874.70521599999995</v>
      </c>
      <c r="S126" s="467">
        <v>0</v>
      </c>
      <c r="T126" s="467">
        <v>1091.5029059999999</v>
      </c>
      <c r="U126" s="468">
        <v>1779.025431</v>
      </c>
      <c r="V126" s="469">
        <v>0</v>
      </c>
      <c r="W126" s="473">
        <v>0</v>
      </c>
      <c r="X126" s="469">
        <v>0</v>
      </c>
      <c r="Y126" s="473">
        <v>0</v>
      </c>
      <c r="Z126" s="469">
        <v>155.74281400000001</v>
      </c>
      <c r="AA126" s="470">
        <v>9.1550999999999993E-2</v>
      </c>
      <c r="AB126" s="474"/>
    </row>
    <row r="127" spans="1:28">
      <c r="A127" s="464" t="s">
        <v>543</v>
      </c>
      <c r="B127" s="839"/>
      <c r="C127" s="465">
        <v>2088.5206170000001</v>
      </c>
      <c r="D127" s="466">
        <v>1724.057352</v>
      </c>
      <c r="E127" s="467">
        <v>359.39211799999998</v>
      </c>
      <c r="F127" s="467">
        <v>0</v>
      </c>
      <c r="G127" s="467">
        <v>203.95494600000001</v>
      </c>
      <c r="H127" s="468">
        <v>1520.1024070000001</v>
      </c>
      <c r="I127" s="469">
        <v>0</v>
      </c>
      <c r="J127" s="470">
        <v>0</v>
      </c>
      <c r="K127" s="469">
        <v>0</v>
      </c>
      <c r="L127" s="471">
        <v>0</v>
      </c>
      <c r="M127" s="469">
        <v>240.56744499999999</v>
      </c>
      <c r="N127" s="470">
        <v>4.6476999999999997E-2</v>
      </c>
      <c r="O127" s="472"/>
      <c r="P127" s="465">
        <v>2383.3150049999999</v>
      </c>
      <c r="Q127" s="466">
        <v>1758.427664</v>
      </c>
      <c r="R127" s="467">
        <v>681.76791400000002</v>
      </c>
      <c r="S127" s="467">
        <v>0</v>
      </c>
      <c r="T127" s="467">
        <v>774.90157199999999</v>
      </c>
      <c r="U127" s="468">
        <v>921.88298699999996</v>
      </c>
      <c r="V127" s="469">
        <v>0</v>
      </c>
      <c r="W127" s="470">
        <v>0</v>
      </c>
      <c r="X127" s="469">
        <v>0</v>
      </c>
      <c r="Y127" s="471">
        <v>0</v>
      </c>
      <c r="Z127" s="469">
        <v>11.496662000000001</v>
      </c>
      <c r="AA127" s="470">
        <v>2.0470000000000002E-3</v>
      </c>
      <c r="AB127" s="472"/>
    </row>
    <row r="128" spans="1:28">
      <c r="A128" s="464" t="s">
        <v>544</v>
      </c>
      <c r="B128" s="839"/>
      <c r="C128" s="465">
        <v>4668.820154</v>
      </c>
      <c r="D128" s="466">
        <v>4005.8306349999998</v>
      </c>
      <c r="E128" s="467">
        <v>652.92665899999997</v>
      </c>
      <c r="F128" s="467">
        <v>0</v>
      </c>
      <c r="G128" s="467">
        <v>1725.7932430000001</v>
      </c>
      <c r="H128" s="468">
        <v>2280.03739</v>
      </c>
      <c r="I128" s="469">
        <v>0</v>
      </c>
      <c r="J128" s="470">
        <v>0</v>
      </c>
      <c r="K128" s="469">
        <v>0</v>
      </c>
      <c r="L128" s="471">
        <v>0</v>
      </c>
      <c r="M128" s="469">
        <v>191.079938</v>
      </c>
      <c r="N128" s="470">
        <v>0.19427700000000001</v>
      </c>
      <c r="O128" s="472"/>
      <c r="P128" s="465">
        <v>2810.1420069999999</v>
      </c>
      <c r="Q128" s="466">
        <v>2585.227496</v>
      </c>
      <c r="R128" s="467">
        <v>216.563751</v>
      </c>
      <c r="S128" s="467">
        <v>0</v>
      </c>
      <c r="T128" s="467">
        <v>1247.1012229999999</v>
      </c>
      <c r="U128" s="468">
        <v>1338.126272</v>
      </c>
      <c r="V128" s="469">
        <v>0</v>
      </c>
      <c r="W128" s="470">
        <v>0</v>
      </c>
      <c r="X128" s="469">
        <v>0</v>
      </c>
      <c r="Y128" s="471">
        <v>0</v>
      </c>
      <c r="Z128" s="469">
        <v>213.51956799999999</v>
      </c>
      <c r="AA128" s="470">
        <v>0.119479</v>
      </c>
      <c r="AB128" s="472"/>
    </row>
    <row r="129" spans="1:28">
      <c r="A129" s="464" t="s">
        <v>545</v>
      </c>
      <c r="B129" s="839"/>
      <c r="C129" s="465">
        <v>13683.994570999999</v>
      </c>
      <c r="D129" s="466">
        <v>12080.835897999998</v>
      </c>
      <c r="E129" s="467">
        <v>1584.4643349999999</v>
      </c>
      <c r="F129" s="467">
        <v>0</v>
      </c>
      <c r="G129" s="467">
        <v>4669.6442750000006</v>
      </c>
      <c r="H129" s="468">
        <v>7411.191624</v>
      </c>
      <c r="I129" s="469">
        <v>0</v>
      </c>
      <c r="J129" s="470">
        <v>0</v>
      </c>
      <c r="K129" s="469">
        <v>0</v>
      </c>
      <c r="L129" s="471">
        <v>0</v>
      </c>
      <c r="M129" s="469">
        <v>1609.4879109999999</v>
      </c>
      <c r="N129" s="470">
        <v>4.6849480000000003</v>
      </c>
      <c r="O129" s="472"/>
      <c r="P129" s="465">
        <v>15563.210265999998</v>
      </c>
      <c r="Q129" s="466">
        <v>14104.560937</v>
      </c>
      <c r="R129" s="467">
        <v>1610.928437</v>
      </c>
      <c r="S129" s="467">
        <v>0</v>
      </c>
      <c r="T129" s="467">
        <v>4152.7457039999999</v>
      </c>
      <c r="U129" s="468">
        <v>9776.7663169999996</v>
      </c>
      <c r="V129" s="469">
        <v>0</v>
      </c>
      <c r="W129" s="470">
        <v>0</v>
      </c>
      <c r="X129" s="469">
        <v>0</v>
      </c>
      <c r="Y129" s="471">
        <v>0</v>
      </c>
      <c r="Z129" s="469">
        <v>1743.348866</v>
      </c>
      <c r="AA129" s="470">
        <v>4.4528340000000002</v>
      </c>
      <c r="AB129" s="472"/>
    </row>
    <row r="130" spans="1:28">
      <c r="A130" s="475" t="s">
        <v>546</v>
      </c>
      <c r="B130" s="839"/>
      <c r="C130" s="476">
        <v>12357.320157</v>
      </c>
      <c r="D130" s="477">
        <v>11215.529904000001</v>
      </c>
      <c r="E130" s="478">
        <v>936.07440999999994</v>
      </c>
      <c r="F130" s="478">
        <v>0</v>
      </c>
      <c r="G130" s="478">
        <v>1297.46992</v>
      </c>
      <c r="H130" s="479">
        <v>9918.0599839999995</v>
      </c>
      <c r="I130" s="480">
        <v>0</v>
      </c>
      <c r="J130" s="481">
        <v>0</v>
      </c>
      <c r="K130" s="480">
        <v>0</v>
      </c>
      <c r="L130" s="482">
        <v>0</v>
      </c>
      <c r="M130" s="480">
        <v>9013.6487789999992</v>
      </c>
      <c r="N130" s="481">
        <v>0.125529</v>
      </c>
      <c r="O130" s="483"/>
      <c r="P130" s="476">
        <v>13565.570103</v>
      </c>
      <c r="Q130" s="477">
        <v>12210.864774000001</v>
      </c>
      <c r="R130" s="478">
        <v>1140.7641249999999</v>
      </c>
      <c r="S130" s="478">
        <v>0</v>
      </c>
      <c r="T130" s="478">
        <v>1400.8951629999999</v>
      </c>
      <c r="U130" s="479">
        <v>10809.969611</v>
      </c>
      <c r="V130" s="480">
        <v>0</v>
      </c>
      <c r="W130" s="481">
        <v>0</v>
      </c>
      <c r="X130" s="480">
        <v>4.8970000000000003E-3</v>
      </c>
      <c r="Y130" s="482">
        <v>3.7643749999999998</v>
      </c>
      <c r="Z130" s="480">
        <v>8189.2804919999999</v>
      </c>
      <c r="AA130" s="481">
        <v>0.31720999999999999</v>
      </c>
      <c r="AB130" s="483"/>
    </row>
    <row r="131" spans="1:28" ht="12" thickBot="1">
      <c r="A131" s="484" t="s">
        <v>292</v>
      </c>
      <c r="B131" s="840"/>
      <c r="C131" s="485">
        <f t="shared" ref="C131:N131" si="28">+C124+C125+C126+C127+C128+C129+C130</f>
        <v>37780.024404999996</v>
      </c>
      <c r="D131" s="486">
        <f t="shared" si="28"/>
        <v>33530.581353000001</v>
      </c>
      <c r="E131" s="487">
        <f t="shared" si="28"/>
        <v>4809.3860530000002</v>
      </c>
      <c r="F131" s="487">
        <f t="shared" si="28"/>
        <v>0</v>
      </c>
      <c r="G131" s="487">
        <f t="shared" si="28"/>
        <v>9669.2371010000006</v>
      </c>
      <c r="H131" s="488">
        <f t="shared" si="28"/>
        <v>23051.094895999999</v>
      </c>
      <c r="I131" s="485">
        <f t="shared" si="28"/>
        <v>5.7591609999999998</v>
      </c>
      <c r="J131" s="487">
        <f t="shared" si="28"/>
        <v>0</v>
      </c>
      <c r="K131" s="485">
        <f t="shared" si="28"/>
        <v>0</v>
      </c>
      <c r="L131" s="488">
        <f t="shared" si="28"/>
        <v>0</v>
      </c>
      <c r="M131" s="485">
        <f t="shared" si="28"/>
        <v>19110.730323</v>
      </c>
      <c r="N131" s="487">
        <f t="shared" si="28"/>
        <v>5.1776460000000002</v>
      </c>
      <c r="O131" s="489">
        <v>19644.708615</v>
      </c>
      <c r="P131" s="485">
        <f t="shared" ref="P131:AA131" si="29">+P124+P125+P126+P127+P128+P129+P130</f>
        <v>42270.782932999995</v>
      </c>
      <c r="Q131" s="486">
        <f t="shared" si="29"/>
        <v>37509.157336000004</v>
      </c>
      <c r="R131" s="487">
        <f t="shared" si="29"/>
        <v>6217.8912519999994</v>
      </c>
      <c r="S131" s="487">
        <f t="shared" si="29"/>
        <v>0</v>
      </c>
      <c r="T131" s="487">
        <f t="shared" si="29"/>
        <v>9586.9037469999985</v>
      </c>
      <c r="U131" s="488">
        <f t="shared" si="29"/>
        <v>26202.848661</v>
      </c>
      <c r="V131" s="485">
        <f t="shared" si="29"/>
        <v>0</v>
      </c>
      <c r="W131" s="487">
        <f t="shared" si="29"/>
        <v>0</v>
      </c>
      <c r="X131" s="485">
        <f t="shared" si="29"/>
        <v>4.8970000000000003E-3</v>
      </c>
      <c r="Y131" s="488">
        <f t="shared" si="29"/>
        <v>3.7643749999999998</v>
      </c>
      <c r="Z131" s="485">
        <f t="shared" si="29"/>
        <v>16152.017402000001</v>
      </c>
      <c r="AA131" s="487">
        <f t="shared" si="29"/>
        <v>5.1109750000000007</v>
      </c>
      <c r="AB131" s="489">
        <v>18134.522708</v>
      </c>
    </row>
    <row r="132" spans="1:28">
      <c r="A132" s="455" t="s">
        <v>539</v>
      </c>
      <c r="B132" s="838" t="s">
        <v>561</v>
      </c>
      <c r="C132" s="456">
        <v>0</v>
      </c>
      <c r="D132" s="457">
        <v>0</v>
      </c>
      <c r="E132" s="458">
        <v>0</v>
      </c>
      <c r="F132" s="458">
        <v>0</v>
      </c>
      <c r="G132" s="458">
        <v>0</v>
      </c>
      <c r="H132" s="459">
        <v>0</v>
      </c>
      <c r="I132" s="460">
        <v>0</v>
      </c>
      <c r="J132" s="461">
        <v>0</v>
      </c>
      <c r="K132" s="460">
        <v>0</v>
      </c>
      <c r="L132" s="462">
        <v>0</v>
      </c>
      <c r="M132" s="460">
        <v>0</v>
      </c>
      <c r="N132" s="461">
        <v>0</v>
      </c>
      <c r="O132" s="463"/>
      <c r="P132" s="456">
        <v>0</v>
      </c>
      <c r="Q132" s="457">
        <v>0</v>
      </c>
      <c r="R132" s="458">
        <v>0</v>
      </c>
      <c r="S132" s="458">
        <v>0</v>
      </c>
      <c r="T132" s="458">
        <v>0</v>
      </c>
      <c r="U132" s="459">
        <v>0</v>
      </c>
      <c r="V132" s="460">
        <v>0</v>
      </c>
      <c r="W132" s="461">
        <v>0</v>
      </c>
      <c r="X132" s="460">
        <v>0</v>
      </c>
      <c r="Y132" s="462">
        <v>0</v>
      </c>
      <c r="Z132" s="460">
        <v>0</v>
      </c>
      <c r="AA132" s="461">
        <v>0</v>
      </c>
      <c r="AB132" s="463"/>
    </row>
    <row r="133" spans="1:28">
      <c r="A133" s="464" t="s">
        <v>541</v>
      </c>
      <c r="B133" s="839"/>
      <c r="C133" s="465">
        <v>0</v>
      </c>
      <c r="D133" s="466">
        <v>0</v>
      </c>
      <c r="E133" s="467">
        <v>0</v>
      </c>
      <c r="F133" s="467">
        <v>0</v>
      </c>
      <c r="G133" s="467">
        <v>0</v>
      </c>
      <c r="H133" s="468">
        <v>0</v>
      </c>
      <c r="I133" s="469">
        <v>0</v>
      </c>
      <c r="J133" s="470">
        <v>0</v>
      </c>
      <c r="K133" s="469">
        <v>0</v>
      </c>
      <c r="L133" s="471">
        <v>0</v>
      </c>
      <c r="M133" s="469">
        <v>0</v>
      </c>
      <c r="N133" s="470">
        <v>0</v>
      </c>
      <c r="O133" s="472"/>
      <c r="P133" s="465">
        <v>0</v>
      </c>
      <c r="Q133" s="466">
        <v>0</v>
      </c>
      <c r="R133" s="467">
        <v>0</v>
      </c>
      <c r="S133" s="467">
        <v>0</v>
      </c>
      <c r="T133" s="467">
        <v>0</v>
      </c>
      <c r="U133" s="468">
        <v>0</v>
      </c>
      <c r="V133" s="469">
        <v>0</v>
      </c>
      <c r="W133" s="470">
        <v>0</v>
      </c>
      <c r="X133" s="469">
        <v>0</v>
      </c>
      <c r="Y133" s="471">
        <v>0</v>
      </c>
      <c r="Z133" s="469">
        <v>0</v>
      </c>
      <c r="AA133" s="470">
        <v>0</v>
      </c>
      <c r="AB133" s="472"/>
    </row>
    <row r="134" spans="1:28">
      <c r="A134" s="464" t="s">
        <v>542</v>
      </c>
      <c r="B134" s="839"/>
      <c r="C134" s="465">
        <v>0</v>
      </c>
      <c r="D134" s="466">
        <v>0</v>
      </c>
      <c r="E134" s="467">
        <v>0</v>
      </c>
      <c r="F134" s="467">
        <v>0</v>
      </c>
      <c r="G134" s="467">
        <v>0</v>
      </c>
      <c r="H134" s="468">
        <v>0</v>
      </c>
      <c r="I134" s="469">
        <v>0</v>
      </c>
      <c r="J134" s="473">
        <v>0</v>
      </c>
      <c r="K134" s="469">
        <v>0</v>
      </c>
      <c r="L134" s="473">
        <v>0</v>
      </c>
      <c r="M134" s="469">
        <v>0</v>
      </c>
      <c r="N134" s="470">
        <v>0</v>
      </c>
      <c r="O134" s="474"/>
      <c r="P134" s="465">
        <v>0</v>
      </c>
      <c r="Q134" s="466">
        <v>0</v>
      </c>
      <c r="R134" s="467">
        <v>0</v>
      </c>
      <c r="S134" s="467">
        <v>0</v>
      </c>
      <c r="T134" s="467">
        <v>0</v>
      </c>
      <c r="U134" s="468">
        <v>0</v>
      </c>
      <c r="V134" s="469">
        <v>0</v>
      </c>
      <c r="W134" s="473">
        <v>0</v>
      </c>
      <c r="X134" s="469">
        <v>0</v>
      </c>
      <c r="Y134" s="473">
        <v>0</v>
      </c>
      <c r="Z134" s="469">
        <v>0</v>
      </c>
      <c r="AA134" s="470">
        <v>0</v>
      </c>
      <c r="AB134" s="474"/>
    </row>
    <row r="135" spans="1:28">
      <c r="A135" s="464" t="s">
        <v>543</v>
      </c>
      <c r="B135" s="839"/>
      <c r="C135" s="465">
        <v>0</v>
      </c>
      <c r="D135" s="466">
        <v>0</v>
      </c>
      <c r="E135" s="467">
        <v>0</v>
      </c>
      <c r="F135" s="467">
        <v>0</v>
      </c>
      <c r="G135" s="467">
        <v>0</v>
      </c>
      <c r="H135" s="468">
        <v>0</v>
      </c>
      <c r="I135" s="469">
        <v>0</v>
      </c>
      <c r="J135" s="470">
        <v>0</v>
      </c>
      <c r="K135" s="469">
        <v>0</v>
      </c>
      <c r="L135" s="471">
        <v>0</v>
      </c>
      <c r="M135" s="469">
        <v>0</v>
      </c>
      <c r="N135" s="470">
        <v>0</v>
      </c>
      <c r="O135" s="472"/>
      <c r="P135" s="465">
        <v>0</v>
      </c>
      <c r="Q135" s="466">
        <v>0</v>
      </c>
      <c r="R135" s="467">
        <v>0</v>
      </c>
      <c r="S135" s="467">
        <v>0</v>
      </c>
      <c r="T135" s="467">
        <v>0</v>
      </c>
      <c r="U135" s="468">
        <v>0</v>
      </c>
      <c r="V135" s="469">
        <v>0</v>
      </c>
      <c r="W135" s="470">
        <v>0</v>
      </c>
      <c r="X135" s="469">
        <v>0</v>
      </c>
      <c r="Y135" s="471">
        <v>0</v>
      </c>
      <c r="Z135" s="469">
        <v>0</v>
      </c>
      <c r="AA135" s="470">
        <v>0</v>
      </c>
      <c r="AB135" s="472"/>
    </row>
    <row r="136" spans="1:28">
      <c r="A136" s="464" t="s">
        <v>544</v>
      </c>
      <c r="B136" s="839"/>
      <c r="C136" s="465">
        <v>20.240102</v>
      </c>
      <c r="D136" s="466">
        <v>20.237067</v>
      </c>
      <c r="E136" s="467">
        <v>0</v>
      </c>
      <c r="F136" s="467">
        <v>0</v>
      </c>
      <c r="G136" s="467">
        <v>0</v>
      </c>
      <c r="H136" s="468">
        <v>20.237067</v>
      </c>
      <c r="I136" s="469">
        <v>0</v>
      </c>
      <c r="J136" s="470">
        <v>0</v>
      </c>
      <c r="K136" s="469">
        <v>0</v>
      </c>
      <c r="L136" s="471">
        <v>0</v>
      </c>
      <c r="M136" s="469">
        <v>0</v>
      </c>
      <c r="N136" s="470">
        <v>0</v>
      </c>
      <c r="O136" s="472"/>
      <c r="P136" s="465">
        <v>18.000440000000001</v>
      </c>
      <c r="Q136" s="466">
        <v>17.997319999999998</v>
      </c>
      <c r="R136" s="467">
        <v>0</v>
      </c>
      <c r="S136" s="467">
        <v>0</v>
      </c>
      <c r="T136" s="467">
        <v>0</v>
      </c>
      <c r="U136" s="468">
        <v>17.997319999999998</v>
      </c>
      <c r="V136" s="469">
        <v>0</v>
      </c>
      <c r="W136" s="470">
        <v>0</v>
      </c>
      <c r="X136" s="469">
        <v>0</v>
      </c>
      <c r="Y136" s="471">
        <v>0</v>
      </c>
      <c r="Z136" s="469">
        <v>0</v>
      </c>
      <c r="AA136" s="470">
        <v>0</v>
      </c>
      <c r="AB136" s="472"/>
    </row>
    <row r="137" spans="1:28">
      <c r="A137" s="464" t="s">
        <v>545</v>
      </c>
      <c r="B137" s="839"/>
      <c r="C137" s="465">
        <v>0</v>
      </c>
      <c r="D137" s="466">
        <v>0</v>
      </c>
      <c r="E137" s="467">
        <v>0</v>
      </c>
      <c r="F137" s="467">
        <v>0</v>
      </c>
      <c r="G137" s="467">
        <v>0</v>
      </c>
      <c r="H137" s="468">
        <v>0</v>
      </c>
      <c r="I137" s="469">
        <v>0</v>
      </c>
      <c r="J137" s="470">
        <v>0</v>
      </c>
      <c r="K137" s="469">
        <v>0</v>
      </c>
      <c r="L137" s="471">
        <v>0</v>
      </c>
      <c r="M137" s="469">
        <v>76.666672000000005</v>
      </c>
      <c r="N137" s="470">
        <v>1.1651999999999999E-2</v>
      </c>
      <c r="O137" s="472"/>
      <c r="P137" s="465">
        <v>0</v>
      </c>
      <c r="Q137" s="466">
        <v>0</v>
      </c>
      <c r="R137" s="467">
        <v>0</v>
      </c>
      <c r="S137" s="467">
        <v>0</v>
      </c>
      <c r="T137" s="467">
        <v>0</v>
      </c>
      <c r="U137" s="468">
        <v>0</v>
      </c>
      <c r="V137" s="469">
        <v>0</v>
      </c>
      <c r="W137" s="470">
        <v>0</v>
      </c>
      <c r="X137" s="469">
        <v>0</v>
      </c>
      <c r="Y137" s="471">
        <v>0</v>
      </c>
      <c r="Z137" s="469">
        <v>69.696976000000006</v>
      </c>
      <c r="AA137" s="470">
        <v>1.2097E-2</v>
      </c>
      <c r="AB137" s="472"/>
    </row>
    <row r="138" spans="1:28">
      <c r="A138" s="475" t="s">
        <v>546</v>
      </c>
      <c r="B138" s="839"/>
      <c r="C138" s="476">
        <v>0</v>
      </c>
      <c r="D138" s="477">
        <v>0</v>
      </c>
      <c r="E138" s="478">
        <v>0</v>
      </c>
      <c r="F138" s="478">
        <v>0</v>
      </c>
      <c r="G138" s="478">
        <v>0</v>
      </c>
      <c r="H138" s="479">
        <v>0</v>
      </c>
      <c r="I138" s="480">
        <v>0</v>
      </c>
      <c r="J138" s="481">
        <v>0</v>
      </c>
      <c r="K138" s="480">
        <v>0</v>
      </c>
      <c r="L138" s="482">
        <v>0</v>
      </c>
      <c r="M138" s="480">
        <v>0</v>
      </c>
      <c r="N138" s="481">
        <v>0</v>
      </c>
      <c r="O138" s="483"/>
      <c r="P138" s="476">
        <v>0</v>
      </c>
      <c r="Q138" s="477">
        <v>0</v>
      </c>
      <c r="R138" s="478">
        <v>0</v>
      </c>
      <c r="S138" s="478">
        <v>0</v>
      </c>
      <c r="T138" s="478">
        <v>0</v>
      </c>
      <c r="U138" s="479">
        <v>0</v>
      </c>
      <c r="V138" s="480">
        <v>0</v>
      </c>
      <c r="W138" s="481">
        <v>0</v>
      </c>
      <c r="X138" s="480">
        <v>0</v>
      </c>
      <c r="Y138" s="482">
        <v>0</v>
      </c>
      <c r="Z138" s="480">
        <v>0</v>
      </c>
      <c r="AA138" s="481">
        <v>0</v>
      </c>
      <c r="AB138" s="483"/>
    </row>
    <row r="139" spans="1:28" ht="12" thickBot="1">
      <c r="A139" s="484" t="s">
        <v>292</v>
      </c>
      <c r="B139" s="840"/>
      <c r="C139" s="485">
        <f t="shared" ref="C139:N139" si="30">+C132+C133+C134+C135+C136+C137+C138</f>
        <v>20.240102</v>
      </c>
      <c r="D139" s="486">
        <f t="shared" si="30"/>
        <v>20.237067</v>
      </c>
      <c r="E139" s="487">
        <f t="shared" si="30"/>
        <v>0</v>
      </c>
      <c r="F139" s="487">
        <f t="shared" si="30"/>
        <v>0</v>
      </c>
      <c r="G139" s="487">
        <f t="shared" si="30"/>
        <v>0</v>
      </c>
      <c r="H139" s="488">
        <f t="shared" si="30"/>
        <v>20.237067</v>
      </c>
      <c r="I139" s="485">
        <f t="shared" si="30"/>
        <v>0</v>
      </c>
      <c r="J139" s="487">
        <f t="shared" si="30"/>
        <v>0</v>
      </c>
      <c r="K139" s="485">
        <f t="shared" si="30"/>
        <v>0</v>
      </c>
      <c r="L139" s="488">
        <f t="shared" si="30"/>
        <v>0</v>
      </c>
      <c r="M139" s="485">
        <f t="shared" si="30"/>
        <v>76.666672000000005</v>
      </c>
      <c r="N139" s="487">
        <f t="shared" si="30"/>
        <v>1.1651999999999999E-2</v>
      </c>
      <c r="O139" s="489">
        <v>19.378447999999999</v>
      </c>
      <c r="P139" s="485">
        <f t="shared" ref="P139:AA139" si="31">+P132+P133+P134+P135+P136+P137+P138</f>
        <v>18.000440000000001</v>
      </c>
      <c r="Q139" s="486">
        <f t="shared" si="31"/>
        <v>17.997319999999998</v>
      </c>
      <c r="R139" s="487">
        <f t="shared" si="31"/>
        <v>0</v>
      </c>
      <c r="S139" s="487">
        <f t="shared" si="31"/>
        <v>0</v>
      </c>
      <c r="T139" s="487">
        <f t="shared" si="31"/>
        <v>0</v>
      </c>
      <c r="U139" s="488">
        <f t="shared" si="31"/>
        <v>17.997319999999998</v>
      </c>
      <c r="V139" s="485">
        <f t="shared" si="31"/>
        <v>0</v>
      </c>
      <c r="W139" s="487">
        <f t="shared" si="31"/>
        <v>0</v>
      </c>
      <c r="X139" s="485">
        <f t="shared" si="31"/>
        <v>0</v>
      </c>
      <c r="Y139" s="488">
        <f t="shared" si="31"/>
        <v>0</v>
      </c>
      <c r="Z139" s="485">
        <f t="shared" si="31"/>
        <v>69.696976000000006</v>
      </c>
      <c r="AA139" s="487">
        <f t="shared" si="31"/>
        <v>1.2097E-2</v>
      </c>
      <c r="AB139" s="489">
        <v>17.536439999999999</v>
      </c>
    </row>
    <row r="140" spans="1:28">
      <c r="A140" s="455" t="s">
        <v>539</v>
      </c>
      <c r="B140" s="838" t="s">
        <v>562</v>
      </c>
      <c r="C140" s="456">
        <v>0</v>
      </c>
      <c r="D140" s="457">
        <v>0</v>
      </c>
      <c r="E140" s="458">
        <v>0</v>
      </c>
      <c r="F140" s="458">
        <v>0</v>
      </c>
      <c r="G140" s="458">
        <v>0</v>
      </c>
      <c r="H140" s="459">
        <v>0</v>
      </c>
      <c r="I140" s="460">
        <v>0</v>
      </c>
      <c r="J140" s="461">
        <v>0</v>
      </c>
      <c r="K140" s="460">
        <v>0</v>
      </c>
      <c r="L140" s="462">
        <v>0</v>
      </c>
      <c r="M140" s="460">
        <v>0</v>
      </c>
      <c r="N140" s="461">
        <v>0</v>
      </c>
      <c r="O140" s="463"/>
      <c r="P140" s="456">
        <v>0</v>
      </c>
      <c r="Q140" s="457">
        <v>0</v>
      </c>
      <c r="R140" s="458">
        <v>0</v>
      </c>
      <c r="S140" s="458">
        <v>0</v>
      </c>
      <c r="T140" s="458">
        <v>0</v>
      </c>
      <c r="U140" s="459">
        <v>0</v>
      </c>
      <c r="V140" s="460">
        <v>0</v>
      </c>
      <c r="W140" s="461">
        <v>0</v>
      </c>
      <c r="X140" s="460">
        <v>0</v>
      </c>
      <c r="Y140" s="462">
        <v>0</v>
      </c>
      <c r="Z140" s="460">
        <v>0</v>
      </c>
      <c r="AA140" s="461">
        <v>0</v>
      </c>
      <c r="AB140" s="463"/>
    </row>
    <row r="141" spans="1:28">
      <c r="A141" s="464" t="s">
        <v>541</v>
      </c>
      <c r="B141" s="839"/>
      <c r="C141" s="465">
        <v>0</v>
      </c>
      <c r="D141" s="466">
        <v>0</v>
      </c>
      <c r="E141" s="467">
        <v>0</v>
      </c>
      <c r="F141" s="467">
        <v>0</v>
      </c>
      <c r="G141" s="467">
        <v>0</v>
      </c>
      <c r="H141" s="468">
        <v>0</v>
      </c>
      <c r="I141" s="469">
        <v>0</v>
      </c>
      <c r="J141" s="470">
        <v>0</v>
      </c>
      <c r="K141" s="469">
        <v>0</v>
      </c>
      <c r="L141" s="471">
        <v>0</v>
      </c>
      <c r="M141" s="469">
        <v>0</v>
      </c>
      <c r="N141" s="470">
        <v>0</v>
      </c>
      <c r="O141" s="472"/>
      <c r="P141" s="465">
        <v>0</v>
      </c>
      <c r="Q141" s="466">
        <v>0</v>
      </c>
      <c r="R141" s="467">
        <v>0</v>
      </c>
      <c r="S141" s="467">
        <v>0</v>
      </c>
      <c r="T141" s="467">
        <v>0</v>
      </c>
      <c r="U141" s="468">
        <v>0</v>
      </c>
      <c r="V141" s="469">
        <v>0</v>
      </c>
      <c r="W141" s="470">
        <v>0</v>
      </c>
      <c r="X141" s="469">
        <v>0</v>
      </c>
      <c r="Y141" s="471">
        <v>0</v>
      </c>
      <c r="Z141" s="469">
        <v>0</v>
      </c>
      <c r="AA141" s="470">
        <v>0</v>
      </c>
      <c r="AB141" s="472"/>
    </row>
    <row r="142" spans="1:28">
      <c r="A142" s="464" t="s">
        <v>542</v>
      </c>
      <c r="B142" s="839"/>
      <c r="C142" s="465">
        <v>0</v>
      </c>
      <c r="D142" s="466">
        <v>0</v>
      </c>
      <c r="E142" s="467">
        <v>0</v>
      </c>
      <c r="F142" s="467">
        <v>0</v>
      </c>
      <c r="G142" s="467">
        <v>0</v>
      </c>
      <c r="H142" s="468">
        <v>0</v>
      </c>
      <c r="I142" s="469">
        <v>0</v>
      </c>
      <c r="J142" s="473">
        <v>0</v>
      </c>
      <c r="K142" s="469">
        <v>0</v>
      </c>
      <c r="L142" s="473">
        <v>0</v>
      </c>
      <c r="M142" s="469">
        <v>0</v>
      </c>
      <c r="N142" s="470">
        <v>0</v>
      </c>
      <c r="O142" s="474"/>
      <c r="P142" s="465">
        <v>0</v>
      </c>
      <c r="Q142" s="466">
        <v>0</v>
      </c>
      <c r="R142" s="467">
        <v>0</v>
      </c>
      <c r="S142" s="467">
        <v>0</v>
      </c>
      <c r="T142" s="467">
        <v>0</v>
      </c>
      <c r="U142" s="468">
        <v>0</v>
      </c>
      <c r="V142" s="469">
        <v>0</v>
      </c>
      <c r="W142" s="473">
        <v>0</v>
      </c>
      <c r="X142" s="469">
        <v>0</v>
      </c>
      <c r="Y142" s="473">
        <v>0</v>
      </c>
      <c r="Z142" s="469">
        <v>0</v>
      </c>
      <c r="AA142" s="470">
        <v>0</v>
      </c>
      <c r="AB142" s="474"/>
    </row>
    <row r="143" spans="1:28">
      <c r="A143" s="464" t="s">
        <v>543</v>
      </c>
      <c r="B143" s="839"/>
      <c r="C143" s="465">
        <v>0</v>
      </c>
      <c r="D143" s="466">
        <v>0</v>
      </c>
      <c r="E143" s="467">
        <v>0</v>
      </c>
      <c r="F143" s="467">
        <v>0</v>
      </c>
      <c r="G143" s="467">
        <v>0</v>
      </c>
      <c r="H143" s="468">
        <v>0</v>
      </c>
      <c r="I143" s="469">
        <v>0</v>
      </c>
      <c r="J143" s="470">
        <v>0</v>
      </c>
      <c r="K143" s="469">
        <v>0</v>
      </c>
      <c r="L143" s="471">
        <v>0</v>
      </c>
      <c r="M143" s="469">
        <v>0</v>
      </c>
      <c r="N143" s="470">
        <v>0</v>
      </c>
      <c r="O143" s="472"/>
      <c r="P143" s="465">
        <v>0</v>
      </c>
      <c r="Q143" s="466">
        <v>0</v>
      </c>
      <c r="R143" s="467">
        <v>0</v>
      </c>
      <c r="S143" s="467">
        <v>0</v>
      </c>
      <c r="T143" s="467">
        <v>0</v>
      </c>
      <c r="U143" s="468">
        <v>0</v>
      </c>
      <c r="V143" s="469">
        <v>0</v>
      </c>
      <c r="W143" s="470">
        <v>0</v>
      </c>
      <c r="X143" s="469">
        <v>0</v>
      </c>
      <c r="Y143" s="471">
        <v>0</v>
      </c>
      <c r="Z143" s="469">
        <v>0</v>
      </c>
      <c r="AA143" s="470">
        <v>0</v>
      </c>
      <c r="AB143" s="472"/>
    </row>
    <row r="144" spans="1:28">
      <c r="A144" s="464" t="s">
        <v>544</v>
      </c>
      <c r="B144" s="839"/>
      <c r="C144" s="465">
        <v>0</v>
      </c>
      <c r="D144" s="466">
        <v>0</v>
      </c>
      <c r="E144" s="467">
        <v>0</v>
      </c>
      <c r="F144" s="467">
        <v>0</v>
      </c>
      <c r="G144" s="467">
        <v>0</v>
      </c>
      <c r="H144" s="468">
        <v>0</v>
      </c>
      <c r="I144" s="469">
        <v>0</v>
      </c>
      <c r="J144" s="470">
        <v>0</v>
      </c>
      <c r="K144" s="469">
        <v>0</v>
      </c>
      <c r="L144" s="471">
        <v>0</v>
      </c>
      <c r="M144" s="469">
        <v>0</v>
      </c>
      <c r="N144" s="470">
        <v>0</v>
      </c>
      <c r="O144" s="472"/>
      <c r="P144" s="465">
        <v>0</v>
      </c>
      <c r="Q144" s="466">
        <v>0</v>
      </c>
      <c r="R144" s="467">
        <v>0</v>
      </c>
      <c r="S144" s="467">
        <v>0</v>
      </c>
      <c r="T144" s="467">
        <v>0</v>
      </c>
      <c r="U144" s="468">
        <v>0</v>
      </c>
      <c r="V144" s="469">
        <v>0</v>
      </c>
      <c r="W144" s="470">
        <v>0</v>
      </c>
      <c r="X144" s="469">
        <v>0</v>
      </c>
      <c r="Y144" s="471">
        <v>0</v>
      </c>
      <c r="Z144" s="469">
        <v>0</v>
      </c>
      <c r="AA144" s="470">
        <v>0</v>
      </c>
      <c r="AB144" s="472"/>
    </row>
    <row r="145" spans="1:28">
      <c r="A145" s="464" t="s">
        <v>545</v>
      </c>
      <c r="B145" s="839"/>
      <c r="C145" s="465">
        <v>0</v>
      </c>
      <c r="D145" s="466">
        <v>0</v>
      </c>
      <c r="E145" s="467">
        <v>0</v>
      </c>
      <c r="F145" s="467">
        <v>0</v>
      </c>
      <c r="G145" s="467">
        <v>0</v>
      </c>
      <c r="H145" s="468">
        <v>0</v>
      </c>
      <c r="I145" s="469">
        <v>0</v>
      </c>
      <c r="J145" s="470">
        <v>0</v>
      </c>
      <c r="K145" s="469">
        <v>0</v>
      </c>
      <c r="L145" s="471">
        <v>0</v>
      </c>
      <c r="M145" s="469">
        <v>0</v>
      </c>
      <c r="N145" s="470">
        <v>0</v>
      </c>
      <c r="O145" s="472"/>
      <c r="P145" s="465">
        <v>0</v>
      </c>
      <c r="Q145" s="466">
        <v>0</v>
      </c>
      <c r="R145" s="467">
        <v>0</v>
      </c>
      <c r="S145" s="467">
        <v>0</v>
      </c>
      <c r="T145" s="467">
        <v>0</v>
      </c>
      <c r="U145" s="468">
        <v>0</v>
      </c>
      <c r="V145" s="469">
        <v>0</v>
      </c>
      <c r="W145" s="470">
        <v>0</v>
      </c>
      <c r="X145" s="469">
        <v>0</v>
      </c>
      <c r="Y145" s="471">
        <v>0</v>
      </c>
      <c r="Z145" s="469">
        <v>0</v>
      </c>
      <c r="AA145" s="470">
        <v>0</v>
      </c>
      <c r="AB145" s="472"/>
    </row>
    <row r="146" spans="1:28">
      <c r="A146" s="475" t="s">
        <v>546</v>
      </c>
      <c r="B146" s="839"/>
      <c r="C146" s="476">
        <v>0</v>
      </c>
      <c r="D146" s="477">
        <v>0</v>
      </c>
      <c r="E146" s="478">
        <v>0</v>
      </c>
      <c r="F146" s="478">
        <v>0</v>
      </c>
      <c r="G146" s="478">
        <v>0</v>
      </c>
      <c r="H146" s="479">
        <v>0</v>
      </c>
      <c r="I146" s="480">
        <v>0</v>
      </c>
      <c r="J146" s="481">
        <v>0</v>
      </c>
      <c r="K146" s="480">
        <v>0</v>
      </c>
      <c r="L146" s="482">
        <v>0</v>
      </c>
      <c r="M146" s="480">
        <v>0</v>
      </c>
      <c r="N146" s="481">
        <v>0</v>
      </c>
      <c r="O146" s="483"/>
      <c r="P146" s="476">
        <v>6.0298790000000002</v>
      </c>
      <c r="Q146" s="477">
        <v>6.0298790000000002</v>
      </c>
      <c r="R146" s="478">
        <v>0</v>
      </c>
      <c r="S146" s="478">
        <v>0</v>
      </c>
      <c r="T146" s="478">
        <v>6.0298790000000002</v>
      </c>
      <c r="U146" s="479">
        <v>0</v>
      </c>
      <c r="V146" s="480">
        <v>0</v>
      </c>
      <c r="W146" s="481">
        <v>0</v>
      </c>
      <c r="X146" s="480">
        <v>0</v>
      </c>
      <c r="Y146" s="482">
        <v>0</v>
      </c>
      <c r="Z146" s="480">
        <v>0</v>
      </c>
      <c r="AA146" s="481">
        <v>0</v>
      </c>
      <c r="AB146" s="483"/>
    </row>
    <row r="147" spans="1:28" ht="12" thickBot="1">
      <c r="A147" s="484" t="s">
        <v>292</v>
      </c>
      <c r="B147" s="840"/>
      <c r="C147" s="485">
        <f t="shared" ref="C147:N147" si="32">+C140+C141+C142+C143+C144+C145+C146</f>
        <v>0</v>
      </c>
      <c r="D147" s="486">
        <f t="shared" si="32"/>
        <v>0</v>
      </c>
      <c r="E147" s="487">
        <f t="shared" si="32"/>
        <v>0</v>
      </c>
      <c r="F147" s="487">
        <f t="shared" si="32"/>
        <v>0</v>
      </c>
      <c r="G147" s="487">
        <f t="shared" si="32"/>
        <v>0</v>
      </c>
      <c r="H147" s="488">
        <f t="shared" si="32"/>
        <v>0</v>
      </c>
      <c r="I147" s="485">
        <f t="shared" si="32"/>
        <v>0</v>
      </c>
      <c r="J147" s="487">
        <f t="shared" si="32"/>
        <v>0</v>
      </c>
      <c r="K147" s="485">
        <f t="shared" si="32"/>
        <v>0</v>
      </c>
      <c r="L147" s="488">
        <f t="shared" si="32"/>
        <v>0</v>
      </c>
      <c r="M147" s="485">
        <f t="shared" si="32"/>
        <v>0</v>
      </c>
      <c r="N147" s="487">
        <f t="shared" si="32"/>
        <v>0</v>
      </c>
      <c r="O147" s="489">
        <v>0</v>
      </c>
      <c r="P147" s="485">
        <f t="shared" ref="P147:AA147" si="33">+P140+P141+P142+P143+P144+P145+P146</f>
        <v>6.0298790000000002</v>
      </c>
      <c r="Q147" s="486">
        <f t="shared" si="33"/>
        <v>6.0298790000000002</v>
      </c>
      <c r="R147" s="487">
        <f t="shared" si="33"/>
        <v>0</v>
      </c>
      <c r="S147" s="487">
        <f t="shared" si="33"/>
        <v>0</v>
      </c>
      <c r="T147" s="487">
        <f t="shared" si="33"/>
        <v>6.0298790000000002</v>
      </c>
      <c r="U147" s="488">
        <f t="shared" si="33"/>
        <v>0</v>
      </c>
      <c r="V147" s="485">
        <f t="shared" si="33"/>
        <v>0</v>
      </c>
      <c r="W147" s="487">
        <f t="shared" si="33"/>
        <v>0</v>
      </c>
      <c r="X147" s="485">
        <f t="shared" si="33"/>
        <v>0</v>
      </c>
      <c r="Y147" s="488">
        <f t="shared" si="33"/>
        <v>0</v>
      </c>
      <c r="Z147" s="485">
        <f t="shared" si="33"/>
        <v>0</v>
      </c>
      <c r="AA147" s="487">
        <f t="shared" si="33"/>
        <v>0</v>
      </c>
      <c r="AB147" s="489">
        <v>0</v>
      </c>
    </row>
    <row r="148" spans="1:28">
      <c r="A148" s="455" t="s">
        <v>539</v>
      </c>
      <c r="B148" s="838" t="s">
        <v>563</v>
      </c>
      <c r="C148" s="456">
        <v>0</v>
      </c>
      <c r="D148" s="457">
        <v>0</v>
      </c>
      <c r="E148" s="458">
        <v>0</v>
      </c>
      <c r="F148" s="458">
        <v>0</v>
      </c>
      <c r="G148" s="458">
        <v>0</v>
      </c>
      <c r="H148" s="459">
        <v>0</v>
      </c>
      <c r="I148" s="460">
        <v>0</v>
      </c>
      <c r="J148" s="461">
        <v>0</v>
      </c>
      <c r="K148" s="460">
        <v>0</v>
      </c>
      <c r="L148" s="462">
        <v>0</v>
      </c>
      <c r="M148" s="460">
        <v>0</v>
      </c>
      <c r="N148" s="461">
        <v>0</v>
      </c>
      <c r="O148" s="463"/>
      <c r="P148" s="456">
        <v>0</v>
      </c>
      <c r="Q148" s="457">
        <v>0</v>
      </c>
      <c r="R148" s="458">
        <v>0</v>
      </c>
      <c r="S148" s="458">
        <v>0</v>
      </c>
      <c r="T148" s="458">
        <v>0</v>
      </c>
      <c r="U148" s="459">
        <v>0</v>
      </c>
      <c r="V148" s="460">
        <v>0</v>
      </c>
      <c r="W148" s="461">
        <v>0</v>
      </c>
      <c r="X148" s="460">
        <v>0</v>
      </c>
      <c r="Y148" s="462">
        <v>0</v>
      </c>
      <c r="Z148" s="460">
        <v>0</v>
      </c>
      <c r="AA148" s="461">
        <v>0</v>
      </c>
      <c r="AB148" s="463"/>
    </row>
    <row r="149" spans="1:28">
      <c r="A149" s="464" t="s">
        <v>541</v>
      </c>
      <c r="B149" s="839"/>
      <c r="C149" s="465">
        <v>0</v>
      </c>
      <c r="D149" s="466">
        <v>0</v>
      </c>
      <c r="E149" s="467">
        <v>0</v>
      </c>
      <c r="F149" s="467">
        <v>0</v>
      </c>
      <c r="G149" s="467">
        <v>0</v>
      </c>
      <c r="H149" s="468">
        <v>0</v>
      </c>
      <c r="I149" s="469">
        <v>0</v>
      </c>
      <c r="J149" s="470">
        <v>0</v>
      </c>
      <c r="K149" s="469">
        <v>0</v>
      </c>
      <c r="L149" s="471">
        <v>0</v>
      </c>
      <c r="M149" s="469">
        <v>0</v>
      </c>
      <c r="N149" s="470">
        <v>0</v>
      </c>
      <c r="O149" s="472"/>
      <c r="P149" s="465">
        <v>0</v>
      </c>
      <c r="Q149" s="466">
        <v>0</v>
      </c>
      <c r="R149" s="467">
        <v>0</v>
      </c>
      <c r="S149" s="467">
        <v>0</v>
      </c>
      <c r="T149" s="467">
        <v>0</v>
      </c>
      <c r="U149" s="468">
        <v>0</v>
      </c>
      <c r="V149" s="469">
        <v>0</v>
      </c>
      <c r="W149" s="470">
        <v>0</v>
      </c>
      <c r="X149" s="469">
        <v>0</v>
      </c>
      <c r="Y149" s="471">
        <v>0</v>
      </c>
      <c r="Z149" s="469">
        <v>0</v>
      </c>
      <c r="AA149" s="470">
        <v>0</v>
      </c>
      <c r="AB149" s="472"/>
    </row>
    <row r="150" spans="1:28">
      <c r="A150" s="464" t="s">
        <v>542</v>
      </c>
      <c r="B150" s="839"/>
      <c r="C150" s="465">
        <v>181.50889900000001</v>
      </c>
      <c r="D150" s="466">
        <v>181.50846899999999</v>
      </c>
      <c r="E150" s="467">
        <v>0</v>
      </c>
      <c r="F150" s="467">
        <v>0</v>
      </c>
      <c r="G150" s="467">
        <v>163.46123900000001</v>
      </c>
      <c r="H150" s="468">
        <v>18.047229999999999</v>
      </c>
      <c r="I150" s="469">
        <v>0</v>
      </c>
      <c r="J150" s="473">
        <v>0</v>
      </c>
      <c r="K150" s="469">
        <v>0</v>
      </c>
      <c r="L150" s="473">
        <v>0</v>
      </c>
      <c r="M150" s="469">
        <v>0</v>
      </c>
      <c r="N150" s="470">
        <v>0</v>
      </c>
      <c r="O150" s="474"/>
      <c r="P150" s="465">
        <v>8.628622</v>
      </c>
      <c r="Q150" s="466">
        <v>8.628622</v>
      </c>
      <c r="R150" s="467">
        <v>0</v>
      </c>
      <c r="S150" s="467">
        <v>0</v>
      </c>
      <c r="T150" s="467">
        <v>8.628622</v>
      </c>
      <c r="U150" s="468">
        <v>0</v>
      </c>
      <c r="V150" s="469">
        <v>0</v>
      </c>
      <c r="W150" s="473">
        <v>0</v>
      </c>
      <c r="X150" s="469">
        <v>0</v>
      </c>
      <c r="Y150" s="473">
        <v>0</v>
      </c>
      <c r="Z150" s="469">
        <v>0</v>
      </c>
      <c r="AA150" s="470">
        <v>0</v>
      </c>
      <c r="AB150" s="474"/>
    </row>
    <row r="151" spans="1:28">
      <c r="A151" s="464" t="s">
        <v>543</v>
      </c>
      <c r="B151" s="839"/>
      <c r="C151" s="465">
        <v>7.4506040000000002</v>
      </c>
      <c r="D151" s="466">
        <v>7.4506040000000002</v>
      </c>
      <c r="E151" s="467">
        <v>0</v>
      </c>
      <c r="F151" s="467">
        <v>0</v>
      </c>
      <c r="G151" s="467">
        <v>7.4506040000000002</v>
      </c>
      <c r="H151" s="468">
        <v>0</v>
      </c>
      <c r="I151" s="469">
        <v>0</v>
      </c>
      <c r="J151" s="470">
        <v>0</v>
      </c>
      <c r="K151" s="469">
        <v>0</v>
      </c>
      <c r="L151" s="471">
        <v>0</v>
      </c>
      <c r="M151" s="469">
        <v>0</v>
      </c>
      <c r="N151" s="470">
        <v>0</v>
      </c>
      <c r="O151" s="472"/>
      <c r="P151" s="465">
        <v>0</v>
      </c>
      <c r="Q151" s="466">
        <v>0</v>
      </c>
      <c r="R151" s="467">
        <v>0</v>
      </c>
      <c r="S151" s="467">
        <v>0</v>
      </c>
      <c r="T151" s="467">
        <v>0</v>
      </c>
      <c r="U151" s="468">
        <v>0</v>
      </c>
      <c r="V151" s="469">
        <v>0</v>
      </c>
      <c r="W151" s="470">
        <v>0</v>
      </c>
      <c r="X151" s="469">
        <v>0</v>
      </c>
      <c r="Y151" s="471">
        <v>0</v>
      </c>
      <c r="Z151" s="469">
        <v>0</v>
      </c>
      <c r="AA151" s="470">
        <v>0</v>
      </c>
      <c r="AB151" s="472"/>
    </row>
    <row r="152" spans="1:28">
      <c r="A152" s="464" t="s">
        <v>544</v>
      </c>
      <c r="B152" s="839"/>
      <c r="C152" s="465">
        <v>91.265904000000006</v>
      </c>
      <c r="D152" s="466">
        <v>91.264403999999999</v>
      </c>
      <c r="E152" s="467">
        <v>0</v>
      </c>
      <c r="F152" s="467">
        <v>0</v>
      </c>
      <c r="G152" s="467">
        <v>91.264403999999999</v>
      </c>
      <c r="H152" s="468">
        <v>0</v>
      </c>
      <c r="I152" s="469">
        <v>0</v>
      </c>
      <c r="J152" s="470">
        <v>0</v>
      </c>
      <c r="K152" s="469">
        <v>0</v>
      </c>
      <c r="L152" s="471">
        <v>0</v>
      </c>
      <c r="M152" s="469">
        <v>0</v>
      </c>
      <c r="N152" s="470">
        <v>0</v>
      </c>
      <c r="O152" s="472"/>
      <c r="P152" s="465">
        <v>91.228829000000005</v>
      </c>
      <c r="Q152" s="466">
        <v>91.226849000000001</v>
      </c>
      <c r="R152" s="467">
        <v>0</v>
      </c>
      <c r="S152" s="467">
        <v>0</v>
      </c>
      <c r="T152" s="467">
        <v>91.226849000000001</v>
      </c>
      <c r="U152" s="468">
        <v>0</v>
      </c>
      <c r="V152" s="469">
        <v>0</v>
      </c>
      <c r="W152" s="470">
        <v>0</v>
      </c>
      <c r="X152" s="469">
        <v>0</v>
      </c>
      <c r="Y152" s="471">
        <v>0</v>
      </c>
      <c r="Z152" s="469">
        <v>0</v>
      </c>
      <c r="AA152" s="470">
        <v>0</v>
      </c>
      <c r="AB152" s="472"/>
    </row>
    <row r="153" spans="1:28">
      <c r="A153" s="464" t="s">
        <v>545</v>
      </c>
      <c r="B153" s="839"/>
      <c r="C153" s="465">
        <v>15.598746999999999</v>
      </c>
      <c r="D153" s="466">
        <v>15.598447999999999</v>
      </c>
      <c r="E153" s="467">
        <v>0</v>
      </c>
      <c r="F153" s="467">
        <v>0</v>
      </c>
      <c r="G153" s="467">
        <v>15.598447999999999</v>
      </c>
      <c r="H153" s="468">
        <v>0</v>
      </c>
      <c r="I153" s="469">
        <v>0</v>
      </c>
      <c r="J153" s="470">
        <v>0</v>
      </c>
      <c r="K153" s="469">
        <v>0</v>
      </c>
      <c r="L153" s="471">
        <v>0</v>
      </c>
      <c r="M153" s="469">
        <v>0</v>
      </c>
      <c r="N153" s="470">
        <v>0</v>
      </c>
      <c r="O153" s="472"/>
      <c r="P153" s="465">
        <v>15.853337</v>
      </c>
      <c r="Q153" s="466">
        <v>15.852941</v>
      </c>
      <c r="R153" s="467">
        <v>0</v>
      </c>
      <c r="S153" s="467">
        <v>0</v>
      </c>
      <c r="T153" s="467">
        <v>15.852941</v>
      </c>
      <c r="U153" s="468">
        <v>0</v>
      </c>
      <c r="V153" s="469">
        <v>0</v>
      </c>
      <c r="W153" s="470">
        <v>0</v>
      </c>
      <c r="X153" s="469">
        <v>0</v>
      </c>
      <c r="Y153" s="471">
        <v>0</v>
      </c>
      <c r="Z153" s="469">
        <v>0</v>
      </c>
      <c r="AA153" s="470">
        <v>0</v>
      </c>
      <c r="AB153" s="472"/>
    </row>
    <row r="154" spans="1:28">
      <c r="A154" s="475" t="s">
        <v>546</v>
      </c>
      <c r="B154" s="839"/>
      <c r="C154" s="476">
        <v>20.597864999999999</v>
      </c>
      <c r="D154" s="477">
        <v>20.597397000000001</v>
      </c>
      <c r="E154" s="478">
        <v>0</v>
      </c>
      <c r="F154" s="478">
        <v>0</v>
      </c>
      <c r="G154" s="478">
        <v>20.597397000000001</v>
      </c>
      <c r="H154" s="479">
        <v>0</v>
      </c>
      <c r="I154" s="480">
        <v>0</v>
      </c>
      <c r="J154" s="481">
        <v>0</v>
      </c>
      <c r="K154" s="480">
        <v>0</v>
      </c>
      <c r="L154" s="482">
        <v>0</v>
      </c>
      <c r="M154" s="480">
        <v>4</v>
      </c>
      <c r="N154" s="481">
        <v>0</v>
      </c>
      <c r="O154" s="483"/>
      <c r="P154" s="476">
        <v>20.232215</v>
      </c>
      <c r="Q154" s="477">
        <v>20.231728</v>
      </c>
      <c r="R154" s="478">
        <v>0</v>
      </c>
      <c r="S154" s="478">
        <v>0</v>
      </c>
      <c r="T154" s="478">
        <v>20.231728</v>
      </c>
      <c r="U154" s="479">
        <v>0</v>
      </c>
      <c r="V154" s="480">
        <v>0</v>
      </c>
      <c r="W154" s="481">
        <v>0</v>
      </c>
      <c r="X154" s="480">
        <v>0</v>
      </c>
      <c r="Y154" s="482">
        <v>0</v>
      </c>
      <c r="Z154" s="480">
        <v>4</v>
      </c>
      <c r="AA154" s="481">
        <v>0</v>
      </c>
      <c r="AB154" s="483"/>
    </row>
    <row r="155" spans="1:28" ht="12" thickBot="1">
      <c r="A155" s="484" t="s">
        <v>292</v>
      </c>
      <c r="B155" s="840"/>
      <c r="C155" s="485">
        <f t="shared" ref="C155:N155" si="34">+C148+C149+C150+C151+C152+C153+C154</f>
        <v>316.42201900000003</v>
      </c>
      <c r="D155" s="486">
        <f t="shared" si="34"/>
        <v>316.41932200000002</v>
      </c>
      <c r="E155" s="487">
        <f t="shared" si="34"/>
        <v>0</v>
      </c>
      <c r="F155" s="487">
        <f t="shared" si="34"/>
        <v>0</v>
      </c>
      <c r="G155" s="487">
        <f t="shared" si="34"/>
        <v>298.37209200000001</v>
      </c>
      <c r="H155" s="488">
        <f t="shared" si="34"/>
        <v>18.047229999999999</v>
      </c>
      <c r="I155" s="485">
        <f t="shared" si="34"/>
        <v>0</v>
      </c>
      <c r="J155" s="487">
        <f t="shared" si="34"/>
        <v>0</v>
      </c>
      <c r="K155" s="485">
        <f t="shared" si="34"/>
        <v>0</v>
      </c>
      <c r="L155" s="488">
        <f t="shared" si="34"/>
        <v>0</v>
      </c>
      <c r="M155" s="485">
        <f t="shared" si="34"/>
        <v>4</v>
      </c>
      <c r="N155" s="487">
        <f t="shared" si="34"/>
        <v>0</v>
      </c>
      <c r="O155" s="489">
        <v>77.410247999999996</v>
      </c>
      <c r="P155" s="485">
        <f t="shared" ref="P155:AA155" si="35">+P148+P149+P150+P151+P152+P153+P154</f>
        <v>135.943003</v>
      </c>
      <c r="Q155" s="486">
        <f t="shared" si="35"/>
        <v>135.94013999999999</v>
      </c>
      <c r="R155" s="487">
        <f t="shared" si="35"/>
        <v>0</v>
      </c>
      <c r="S155" s="487">
        <f t="shared" si="35"/>
        <v>0</v>
      </c>
      <c r="T155" s="487">
        <f t="shared" si="35"/>
        <v>135.94013999999999</v>
      </c>
      <c r="U155" s="488">
        <f t="shared" si="35"/>
        <v>0</v>
      </c>
      <c r="V155" s="485">
        <f t="shared" si="35"/>
        <v>0</v>
      </c>
      <c r="W155" s="487">
        <f t="shared" si="35"/>
        <v>0</v>
      </c>
      <c r="X155" s="485">
        <f t="shared" si="35"/>
        <v>0</v>
      </c>
      <c r="Y155" s="488">
        <f t="shared" si="35"/>
        <v>0</v>
      </c>
      <c r="Z155" s="485">
        <f t="shared" si="35"/>
        <v>4</v>
      </c>
      <c r="AA155" s="487">
        <f t="shared" si="35"/>
        <v>0</v>
      </c>
      <c r="AB155" s="489">
        <v>71.017669999999995</v>
      </c>
    </row>
    <row r="156" spans="1:28">
      <c r="A156" s="455" t="s">
        <v>539</v>
      </c>
      <c r="B156" s="838" t="s">
        <v>564</v>
      </c>
      <c r="C156" s="490">
        <v>0</v>
      </c>
      <c r="D156" s="491">
        <v>0</v>
      </c>
      <c r="E156" s="492">
        <v>0</v>
      </c>
      <c r="F156" s="492">
        <v>0</v>
      </c>
      <c r="G156" s="492">
        <v>0</v>
      </c>
      <c r="H156" s="493">
        <v>0</v>
      </c>
      <c r="I156" s="494">
        <v>0</v>
      </c>
      <c r="J156" s="495">
        <v>0</v>
      </c>
      <c r="K156" s="494">
        <v>0</v>
      </c>
      <c r="L156" s="496">
        <v>0</v>
      </c>
      <c r="M156" s="494">
        <v>0</v>
      </c>
      <c r="N156" s="495">
        <v>0</v>
      </c>
      <c r="O156" s="497"/>
      <c r="P156" s="490">
        <v>0</v>
      </c>
      <c r="Q156" s="491">
        <v>0</v>
      </c>
      <c r="R156" s="492">
        <v>0</v>
      </c>
      <c r="S156" s="492">
        <v>0</v>
      </c>
      <c r="T156" s="492">
        <v>0</v>
      </c>
      <c r="U156" s="493">
        <v>0</v>
      </c>
      <c r="V156" s="494">
        <v>0</v>
      </c>
      <c r="W156" s="495">
        <v>0</v>
      </c>
      <c r="X156" s="494">
        <v>0</v>
      </c>
      <c r="Y156" s="496">
        <v>0</v>
      </c>
      <c r="Z156" s="494">
        <v>0</v>
      </c>
      <c r="AA156" s="495">
        <v>0</v>
      </c>
      <c r="AB156" s="497"/>
    </row>
    <row r="157" spans="1:28">
      <c r="A157" s="464" t="s">
        <v>541</v>
      </c>
      <c r="B157" s="839"/>
      <c r="C157" s="498">
        <v>0</v>
      </c>
      <c r="D157" s="499">
        <v>0</v>
      </c>
      <c r="E157" s="500">
        <v>0</v>
      </c>
      <c r="F157" s="500">
        <v>0</v>
      </c>
      <c r="G157" s="500">
        <v>0</v>
      </c>
      <c r="H157" s="501">
        <v>0</v>
      </c>
      <c r="I157" s="502">
        <v>0</v>
      </c>
      <c r="J157" s="503">
        <v>0</v>
      </c>
      <c r="K157" s="502">
        <v>0</v>
      </c>
      <c r="L157" s="504">
        <v>0</v>
      </c>
      <c r="M157" s="502">
        <v>0</v>
      </c>
      <c r="N157" s="503">
        <v>0</v>
      </c>
      <c r="O157" s="505"/>
      <c r="P157" s="498">
        <v>0</v>
      </c>
      <c r="Q157" s="499">
        <v>0</v>
      </c>
      <c r="R157" s="500">
        <v>0</v>
      </c>
      <c r="S157" s="500">
        <v>0</v>
      </c>
      <c r="T157" s="500">
        <v>0</v>
      </c>
      <c r="U157" s="501">
        <v>0</v>
      </c>
      <c r="V157" s="502">
        <v>0</v>
      </c>
      <c r="W157" s="503">
        <v>0</v>
      </c>
      <c r="X157" s="502">
        <v>0</v>
      </c>
      <c r="Y157" s="504">
        <v>0</v>
      </c>
      <c r="Z157" s="502">
        <v>0</v>
      </c>
      <c r="AA157" s="503">
        <v>0</v>
      </c>
      <c r="AB157" s="505"/>
    </row>
    <row r="158" spans="1:28">
      <c r="A158" s="464" t="s">
        <v>542</v>
      </c>
      <c r="B158" s="839"/>
      <c r="C158" s="498">
        <v>0</v>
      </c>
      <c r="D158" s="499">
        <v>0</v>
      </c>
      <c r="E158" s="500">
        <v>0</v>
      </c>
      <c r="F158" s="500">
        <v>0</v>
      </c>
      <c r="G158" s="500">
        <v>0</v>
      </c>
      <c r="H158" s="501">
        <v>0</v>
      </c>
      <c r="I158" s="502">
        <v>0</v>
      </c>
      <c r="J158" s="506">
        <v>0</v>
      </c>
      <c r="K158" s="502">
        <v>0</v>
      </c>
      <c r="L158" s="506">
        <v>0</v>
      </c>
      <c r="M158" s="502">
        <v>0</v>
      </c>
      <c r="N158" s="503">
        <v>0</v>
      </c>
      <c r="O158" s="507"/>
      <c r="P158" s="498">
        <v>0</v>
      </c>
      <c r="Q158" s="499">
        <v>0</v>
      </c>
      <c r="R158" s="500">
        <v>0</v>
      </c>
      <c r="S158" s="500">
        <v>0</v>
      </c>
      <c r="T158" s="500">
        <v>0</v>
      </c>
      <c r="U158" s="501">
        <v>0</v>
      </c>
      <c r="V158" s="502">
        <v>0</v>
      </c>
      <c r="W158" s="506">
        <v>0</v>
      </c>
      <c r="X158" s="502">
        <v>0</v>
      </c>
      <c r="Y158" s="506">
        <v>0</v>
      </c>
      <c r="Z158" s="502">
        <v>0</v>
      </c>
      <c r="AA158" s="503">
        <v>0</v>
      </c>
      <c r="AB158" s="507"/>
    </row>
    <row r="159" spans="1:28">
      <c r="A159" s="464" t="s">
        <v>543</v>
      </c>
      <c r="B159" s="839"/>
      <c r="C159" s="498">
        <v>0</v>
      </c>
      <c r="D159" s="499">
        <v>0</v>
      </c>
      <c r="E159" s="500">
        <v>0</v>
      </c>
      <c r="F159" s="500">
        <v>0</v>
      </c>
      <c r="G159" s="500">
        <v>0</v>
      </c>
      <c r="H159" s="501">
        <v>0</v>
      </c>
      <c r="I159" s="502">
        <v>0</v>
      </c>
      <c r="J159" s="503">
        <v>0</v>
      </c>
      <c r="K159" s="502">
        <v>0</v>
      </c>
      <c r="L159" s="504">
        <v>0</v>
      </c>
      <c r="M159" s="502">
        <v>0</v>
      </c>
      <c r="N159" s="503">
        <v>0</v>
      </c>
      <c r="O159" s="505"/>
      <c r="P159" s="498">
        <v>0</v>
      </c>
      <c r="Q159" s="499">
        <v>0</v>
      </c>
      <c r="R159" s="500">
        <v>0</v>
      </c>
      <c r="S159" s="500">
        <v>0</v>
      </c>
      <c r="T159" s="500">
        <v>0</v>
      </c>
      <c r="U159" s="501">
        <v>0</v>
      </c>
      <c r="V159" s="502">
        <v>0</v>
      </c>
      <c r="W159" s="503">
        <v>0</v>
      </c>
      <c r="X159" s="502">
        <v>0</v>
      </c>
      <c r="Y159" s="504">
        <v>0</v>
      </c>
      <c r="Z159" s="502">
        <v>0</v>
      </c>
      <c r="AA159" s="503">
        <v>0</v>
      </c>
      <c r="AB159" s="505"/>
    </row>
    <row r="160" spans="1:28">
      <c r="A160" s="464" t="s">
        <v>544</v>
      </c>
      <c r="B160" s="839"/>
      <c r="C160" s="498">
        <v>0</v>
      </c>
      <c r="D160" s="499">
        <v>0</v>
      </c>
      <c r="E160" s="500">
        <v>0</v>
      </c>
      <c r="F160" s="500">
        <v>0</v>
      </c>
      <c r="G160" s="500">
        <v>0</v>
      </c>
      <c r="H160" s="501">
        <v>0</v>
      </c>
      <c r="I160" s="502">
        <v>0</v>
      </c>
      <c r="J160" s="503">
        <v>0</v>
      </c>
      <c r="K160" s="502">
        <v>0</v>
      </c>
      <c r="L160" s="504">
        <v>0</v>
      </c>
      <c r="M160" s="502">
        <v>0</v>
      </c>
      <c r="N160" s="503">
        <v>0</v>
      </c>
      <c r="O160" s="505"/>
      <c r="P160" s="498">
        <v>0</v>
      </c>
      <c r="Q160" s="499">
        <v>0</v>
      </c>
      <c r="R160" s="500">
        <v>0</v>
      </c>
      <c r="S160" s="500">
        <v>0</v>
      </c>
      <c r="T160" s="500">
        <v>0</v>
      </c>
      <c r="U160" s="501">
        <v>0</v>
      </c>
      <c r="V160" s="502">
        <v>0</v>
      </c>
      <c r="W160" s="503">
        <v>0</v>
      </c>
      <c r="X160" s="502">
        <v>0</v>
      </c>
      <c r="Y160" s="504">
        <v>0</v>
      </c>
      <c r="Z160" s="502">
        <v>0</v>
      </c>
      <c r="AA160" s="503">
        <v>0</v>
      </c>
      <c r="AB160" s="505"/>
    </row>
    <row r="161" spans="1:28">
      <c r="A161" s="464" t="s">
        <v>545</v>
      </c>
      <c r="B161" s="839"/>
      <c r="C161" s="498">
        <v>0</v>
      </c>
      <c r="D161" s="499">
        <v>0</v>
      </c>
      <c r="E161" s="500">
        <v>0</v>
      </c>
      <c r="F161" s="500">
        <v>0</v>
      </c>
      <c r="G161" s="500">
        <v>0</v>
      </c>
      <c r="H161" s="501">
        <v>0</v>
      </c>
      <c r="I161" s="502">
        <v>0</v>
      </c>
      <c r="J161" s="503">
        <v>0</v>
      </c>
      <c r="K161" s="502">
        <v>0</v>
      </c>
      <c r="L161" s="504">
        <v>0</v>
      </c>
      <c r="M161" s="502">
        <v>0</v>
      </c>
      <c r="N161" s="503">
        <v>0</v>
      </c>
      <c r="O161" s="505"/>
      <c r="P161" s="498">
        <v>0</v>
      </c>
      <c r="Q161" s="499">
        <v>0</v>
      </c>
      <c r="R161" s="500">
        <v>0</v>
      </c>
      <c r="S161" s="500">
        <v>0</v>
      </c>
      <c r="T161" s="500">
        <v>0</v>
      </c>
      <c r="U161" s="501">
        <v>0</v>
      </c>
      <c r="V161" s="502">
        <v>0</v>
      </c>
      <c r="W161" s="503">
        <v>0</v>
      </c>
      <c r="X161" s="502">
        <v>0</v>
      </c>
      <c r="Y161" s="504">
        <v>0</v>
      </c>
      <c r="Z161" s="502">
        <v>0</v>
      </c>
      <c r="AA161" s="503">
        <v>0</v>
      </c>
      <c r="AB161" s="505"/>
    </row>
    <row r="162" spans="1:28">
      <c r="A162" s="475" t="s">
        <v>546</v>
      </c>
      <c r="B162" s="839"/>
      <c r="C162" s="508">
        <v>0</v>
      </c>
      <c r="D162" s="509">
        <v>0</v>
      </c>
      <c r="E162" s="510">
        <v>0</v>
      </c>
      <c r="F162" s="510">
        <v>0</v>
      </c>
      <c r="G162" s="510">
        <v>0</v>
      </c>
      <c r="H162" s="511">
        <v>0</v>
      </c>
      <c r="I162" s="512">
        <v>0</v>
      </c>
      <c r="J162" s="513">
        <v>0</v>
      </c>
      <c r="K162" s="512">
        <v>0</v>
      </c>
      <c r="L162" s="514">
        <v>0</v>
      </c>
      <c r="M162" s="512">
        <v>0</v>
      </c>
      <c r="N162" s="513">
        <v>0</v>
      </c>
      <c r="O162" s="515"/>
      <c r="P162" s="508">
        <v>0</v>
      </c>
      <c r="Q162" s="509">
        <v>0</v>
      </c>
      <c r="R162" s="510">
        <v>0</v>
      </c>
      <c r="S162" s="510">
        <v>0</v>
      </c>
      <c r="T162" s="510">
        <v>0</v>
      </c>
      <c r="U162" s="511">
        <v>0</v>
      </c>
      <c r="V162" s="512">
        <v>0</v>
      </c>
      <c r="W162" s="513">
        <v>0</v>
      </c>
      <c r="X162" s="512">
        <v>0</v>
      </c>
      <c r="Y162" s="514">
        <v>0</v>
      </c>
      <c r="Z162" s="512">
        <v>0</v>
      </c>
      <c r="AA162" s="513">
        <v>0</v>
      </c>
      <c r="AB162" s="515"/>
    </row>
    <row r="163" spans="1:28" ht="12" thickBot="1">
      <c r="A163" s="484" t="s">
        <v>292</v>
      </c>
      <c r="B163" s="840"/>
      <c r="C163" s="516">
        <f t="shared" ref="C163:N163" si="36">+C156+C157+C158+C159+C160+C161+C162</f>
        <v>0</v>
      </c>
      <c r="D163" s="517">
        <f t="shared" si="36"/>
        <v>0</v>
      </c>
      <c r="E163" s="518">
        <f t="shared" si="36"/>
        <v>0</v>
      </c>
      <c r="F163" s="518">
        <f t="shared" si="36"/>
        <v>0</v>
      </c>
      <c r="G163" s="518">
        <f t="shared" si="36"/>
        <v>0</v>
      </c>
      <c r="H163" s="519">
        <f t="shared" si="36"/>
        <v>0</v>
      </c>
      <c r="I163" s="516">
        <f t="shared" si="36"/>
        <v>0</v>
      </c>
      <c r="J163" s="518">
        <f t="shared" si="36"/>
        <v>0</v>
      </c>
      <c r="K163" s="516">
        <f t="shared" si="36"/>
        <v>0</v>
      </c>
      <c r="L163" s="519">
        <f t="shared" si="36"/>
        <v>0</v>
      </c>
      <c r="M163" s="516">
        <f t="shared" si="36"/>
        <v>0</v>
      </c>
      <c r="N163" s="518">
        <f t="shared" si="36"/>
        <v>0</v>
      </c>
      <c r="O163" s="520">
        <v>0</v>
      </c>
      <c r="P163" s="516">
        <f t="shared" ref="P163:AA163" si="37">+P156+P157+P158+P159+P160+P161+P162</f>
        <v>0</v>
      </c>
      <c r="Q163" s="517">
        <f t="shared" si="37"/>
        <v>0</v>
      </c>
      <c r="R163" s="518">
        <f t="shared" si="37"/>
        <v>0</v>
      </c>
      <c r="S163" s="518">
        <f t="shared" si="37"/>
        <v>0</v>
      </c>
      <c r="T163" s="518">
        <f t="shared" si="37"/>
        <v>0</v>
      </c>
      <c r="U163" s="519">
        <f t="shared" si="37"/>
        <v>0</v>
      </c>
      <c r="V163" s="516">
        <f t="shared" si="37"/>
        <v>0</v>
      </c>
      <c r="W163" s="518">
        <f t="shared" si="37"/>
        <v>0</v>
      </c>
      <c r="X163" s="516">
        <f t="shared" si="37"/>
        <v>0</v>
      </c>
      <c r="Y163" s="519">
        <f t="shared" si="37"/>
        <v>0</v>
      </c>
      <c r="Z163" s="516">
        <f t="shared" si="37"/>
        <v>0</v>
      </c>
      <c r="AA163" s="518">
        <f t="shared" si="37"/>
        <v>0</v>
      </c>
      <c r="AB163" s="520">
        <v>0</v>
      </c>
    </row>
    <row r="164" spans="1:28">
      <c r="A164" s="455" t="s">
        <v>539</v>
      </c>
      <c r="B164" s="838" t="s">
        <v>565</v>
      </c>
      <c r="C164" s="456">
        <v>6.9800000000000005E-4</v>
      </c>
      <c r="D164" s="457">
        <v>6.9800000000000005E-4</v>
      </c>
      <c r="E164" s="458">
        <v>6.9800000000000005E-4</v>
      </c>
      <c r="F164" s="458">
        <v>0</v>
      </c>
      <c r="G164" s="458">
        <v>0</v>
      </c>
      <c r="H164" s="459">
        <v>0</v>
      </c>
      <c r="I164" s="460">
        <v>0</v>
      </c>
      <c r="J164" s="461">
        <v>0</v>
      </c>
      <c r="K164" s="460">
        <v>0</v>
      </c>
      <c r="L164" s="462">
        <v>0</v>
      </c>
      <c r="M164" s="460">
        <v>0</v>
      </c>
      <c r="N164" s="461">
        <v>0</v>
      </c>
      <c r="O164" s="463"/>
      <c r="P164" s="456">
        <v>8.1731490000000004</v>
      </c>
      <c r="Q164" s="457">
        <v>8.1731359999999995</v>
      </c>
      <c r="R164" s="458">
        <v>5.0800999999999999E-2</v>
      </c>
      <c r="S164" s="458">
        <v>0</v>
      </c>
      <c r="T164" s="458">
        <v>8.1223349999999996</v>
      </c>
      <c r="U164" s="459">
        <v>0</v>
      </c>
      <c r="V164" s="460">
        <v>0</v>
      </c>
      <c r="W164" s="461">
        <v>0</v>
      </c>
      <c r="X164" s="460">
        <v>0</v>
      </c>
      <c r="Y164" s="462">
        <v>0</v>
      </c>
      <c r="Z164" s="460">
        <v>0</v>
      </c>
      <c r="AA164" s="461">
        <v>0</v>
      </c>
      <c r="AB164" s="463"/>
    </row>
    <row r="165" spans="1:28">
      <c r="A165" s="464" t="s">
        <v>541</v>
      </c>
      <c r="B165" s="839"/>
      <c r="C165" s="465">
        <v>5.0153000000000003E-2</v>
      </c>
      <c r="D165" s="466">
        <v>5.0153000000000003E-2</v>
      </c>
      <c r="E165" s="467">
        <v>5.0153000000000003E-2</v>
      </c>
      <c r="F165" s="467">
        <v>0</v>
      </c>
      <c r="G165" s="467">
        <v>0</v>
      </c>
      <c r="H165" s="468">
        <v>0</v>
      </c>
      <c r="I165" s="469">
        <v>0</v>
      </c>
      <c r="J165" s="470">
        <v>0</v>
      </c>
      <c r="K165" s="469">
        <v>0</v>
      </c>
      <c r="L165" s="471">
        <v>0</v>
      </c>
      <c r="M165" s="469">
        <v>0</v>
      </c>
      <c r="N165" s="470">
        <v>0</v>
      </c>
      <c r="O165" s="472"/>
      <c r="P165" s="465">
        <v>44.174914999999999</v>
      </c>
      <c r="Q165" s="466">
        <v>44.174444999999999</v>
      </c>
      <c r="R165" s="467">
        <v>0</v>
      </c>
      <c r="S165" s="467">
        <v>0</v>
      </c>
      <c r="T165" s="467">
        <v>44.174444999999999</v>
      </c>
      <c r="U165" s="468">
        <v>0</v>
      </c>
      <c r="V165" s="469">
        <v>0</v>
      </c>
      <c r="W165" s="470">
        <v>0</v>
      </c>
      <c r="X165" s="469">
        <v>0</v>
      </c>
      <c r="Y165" s="471">
        <v>0</v>
      </c>
      <c r="Z165" s="469">
        <v>0</v>
      </c>
      <c r="AA165" s="470">
        <v>0</v>
      </c>
      <c r="AB165" s="472"/>
    </row>
    <row r="166" spans="1:28">
      <c r="A166" s="464" t="s">
        <v>542</v>
      </c>
      <c r="B166" s="839"/>
      <c r="C166" s="465">
        <v>19.439637999999999</v>
      </c>
      <c r="D166" s="466">
        <v>19.439323999999999</v>
      </c>
      <c r="E166" s="467">
        <v>2.5099999999999998E-4</v>
      </c>
      <c r="F166" s="467">
        <v>0</v>
      </c>
      <c r="G166" s="467">
        <v>19.439073</v>
      </c>
      <c r="H166" s="468">
        <v>0</v>
      </c>
      <c r="I166" s="469">
        <v>0</v>
      </c>
      <c r="J166" s="473">
        <v>0</v>
      </c>
      <c r="K166" s="469">
        <v>0</v>
      </c>
      <c r="L166" s="473">
        <v>0</v>
      </c>
      <c r="M166" s="469">
        <v>0</v>
      </c>
      <c r="N166" s="470">
        <v>0</v>
      </c>
      <c r="O166" s="474"/>
      <c r="P166" s="465">
        <v>2.5300000000000002E-4</v>
      </c>
      <c r="Q166" s="466">
        <v>2.5300000000000002E-4</v>
      </c>
      <c r="R166" s="467">
        <v>2.5300000000000002E-4</v>
      </c>
      <c r="S166" s="467">
        <v>0</v>
      </c>
      <c r="T166" s="467">
        <v>0</v>
      </c>
      <c r="U166" s="468">
        <v>0</v>
      </c>
      <c r="V166" s="469">
        <v>0</v>
      </c>
      <c r="W166" s="473">
        <v>0</v>
      </c>
      <c r="X166" s="469">
        <v>0</v>
      </c>
      <c r="Y166" s="473">
        <v>0</v>
      </c>
      <c r="Z166" s="469">
        <v>0</v>
      </c>
      <c r="AA166" s="470">
        <v>0</v>
      </c>
      <c r="AB166" s="474"/>
    </row>
    <row r="167" spans="1:28">
      <c r="A167" s="464" t="s">
        <v>543</v>
      </c>
      <c r="B167" s="839"/>
      <c r="C167" s="465">
        <v>6.4549999999999998E-3</v>
      </c>
      <c r="D167" s="466">
        <v>6.4549999999999998E-3</v>
      </c>
      <c r="E167" s="467">
        <v>6.4549999999999998E-3</v>
      </c>
      <c r="F167" s="467">
        <v>0</v>
      </c>
      <c r="G167" s="467">
        <v>0</v>
      </c>
      <c r="H167" s="468">
        <v>0</v>
      </c>
      <c r="I167" s="469">
        <v>0</v>
      </c>
      <c r="J167" s="470">
        <v>0</v>
      </c>
      <c r="K167" s="469">
        <v>0</v>
      </c>
      <c r="L167" s="471">
        <v>0</v>
      </c>
      <c r="M167" s="469">
        <v>0</v>
      </c>
      <c r="N167" s="470">
        <v>0</v>
      </c>
      <c r="O167" s="472"/>
      <c r="P167" s="465">
        <v>9.2693279999999998</v>
      </c>
      <c r="Q167" s="466">
        <v>9.2691879999999998</v>
      </c>
      <c r="R167" s="467">
        <v>6.4879999999999998E-3</v>
      </c>
      <c r="S167" s="467">
        <v>0</v>
      </c>
      <c r="T167" s="467">
        <v>9.2627000000000006</v>
      </c>
      <c r="U167" s="468">
        <v>0</v>
      </c>
      <c r="V167" s="469">
        <v>0</v>
      </c>
      <c r="W167" s="470">
        <v>0</v>
      </c>
      <c r="X167" s="469">
        <v>0</v>
      </c>
      <c r="Y167" s="471">
        <v>0</v>
      </c>
      <c r="Z167" s="469">
        <v>0</v>
      </c>
      <c r="AA167" s="470">
        <v>0</v>
      </c>
      <c r="AB167" s="472"/>
    </row>
    <row r="168" spans="1:28">
      <c r="A168" s="464" t="s">
        <v>544</v>
      </c>
      <c r="B168" s="839"/>
      <c r="C168" s="465">
        <v>0</v>
      </c>
      <c r="D168" s="466">
        <v>0</v>
      </c>
      <c r="E168" s="467">
        <v>0</v>
      </c>
      <c r="F168" s="467">
        <v>0</v>
      </c>
      <c r="G168" s="467">
        <v>0</v>
      </c>
      <c r="H168" s="468">
        <v>0</v>
      </c>
      <c r="I168" s="469">
        <v>0</v>
      </c>
      <c r="J168" s="470">
        <v>0</v>
      </c>
      <c r="K168" s="469">
        <v>0</v>
      </c>
      <c r="L168" s="471">
        <v>0</v>
      </c>
      <c r="M168" s="469">
        <v>0</v>
      </c>
      <c r="N168" s="470">
        <v>0</v>
      </c>
      <c r="O168" s="472"/>
      <c r="P168" s="465">
        <v>1.9220000000000001E-3</v>
      </c>
      <c r="Q168" s="466">
        <v>1.9220000000000001E-3</v>
      </c>
      <c r="R168" s="467">
        <v>1.9220000000000001E-3</v>
      </c>
      <c r="S168" s="467">
        <v>0</v>
      </c>
      <c r="T168" s="467">
        <v>0</v>
      </c>
      <c r="U168" s="468">
        <v>0</v>
      </c>
      <c r="V168" s="469">
        <v>0</v>
      </c>
      <c r="W168" s="470">
        <v>0</v>
      </c>
      <c r="X168" s="469">
        <v>0</v>
      </c>
      <c r="Y168" s="471">
        <v>0</v>
      </c>
      <c r="Z168" s="469">
        <v>0</v>
      </c>
      <c r="AA168" s="470">
        <v>0</v>
      </c>
      <c r="AB168" s="472"/>
    </row>
    <row r="169" spans="1:28">
      <c r="A169" s="464" t="s">
        <v>545</v>
      </c>
      <c r="B169" s="839"/>
      <c r="C169" s="465">
        <v>768.24754299999995</v>
      </c>
      <c r="D169" s="466">
        <v>754.50451499999997</v>
      </c>
      <c r="E169" s="467">
        <v>28.621258999999998</v>
      </c>
      <c r="F169" s="467">
        <v>0</v>
      </c>
      <c r="G169" s="467">
        <v>0</v>
      </c>
      <c r="H169" s="468">
        <v>739.61067200000002</v>
      </c>
      <c r="I169" s="469">
        <v>0</v>
      </c>
      <c r="J169" s="470">
        <v>0</v>
      </c>
      <c r="K169" s="469">
        <v>0</v>
      </c>
      <c r="L169" s="471">
        <v>0</v>
      </c>
      <c r="M169" s="469">
        <v>0</v>
      </c>
      <c r="N169" s="470">
        <v>0</v>
      </c>
      <c r="O169" s="472"/>
      <c r="P169" s="465">
        <v>747.28506600000003</v>
      </c>
      <c r="Q169" s="466">
        <v>747.26866700000005</v>
      </c>
      <c r="R169" s="467">
        <v>0</v>
      </c>
      <c r="S169" s="467">
        <v>0</v>
      </c>
      <c r="T169" s="467">
        <v>0</v>
      </c>
      <c r="U169" s="468">
        <v>747.26866700000005</v>
      </c>
      <c r="V169" s="469">
        <v>0</v>
      </c>
      <c r="W169" s="470">
        <v>0</v>
      </c>
      <c r="X169" s="469">
        <v>0</v>
      </c>
      <c r="Y169" s="471">
        <v>0</v>
      </c>
      <c r="Z169" s="469">
        <v>0</v>
      </c>
      <c r="AA169" s="470">
        <v>0</v>
      </c>
      <c r="AB169" s="472"/>
    </row>
    <row r="170" spans="1:28">
      <c r="A170" s="475" t="s">
        <v>546</v>
      </c>
      <c r="B170" s="839"/>
      <c r="C170" s="476">
        <v>44.210953000000003</v>
      </c>
      <c r="D170" s="477">
        <v>10.254318</v>
      </c>
      <c r="E170" s="478">
        <v>44.210953000000003</v>
      </c>
      <c r="F170" s="478">
        <v>0</v>
      </c>
      <c r="G170" s="478">
        <v>0</v>
      </c>
      <c r="H170" s="479">
        <v>0</v>
      </c>
      <c r="I170" s="480">
        <v>0</v>
      </c>
      <c r="J170" s="481">
        <v>0</v>
      </c>
      <c r="K170" s="480">
        <v>0</v>
      </c>
      <c r="L170" s="482">
        <v>0</v>
      </c>
      <c r="M170" s="480">
        <v>0</v>
      </c>
      <c r="N170" s="481">
        <v>0</v>
      </c>
      <c r="O170" s="483"/>
      <c r="P170" s="476">
        <v>42.585973000000003</v>
      </c>
      <c r="Q170" s="477">
        <v>19.072973000000001</v>
      </c>
      <c r="R170" s="478">
        <v>42.585973000000003</v>
      </c>
      <c r="S170" s="478">
        <v>0</v>
      </c>
      <c r="T170" s="478">
        <v>0</v>
      </c>
      <c r="U170" s="479">
        <v>0</v>
      </c>
      <c r="V170" s="480">
        <v>0</v>
      </c>
      <c r="W170" s="481">
        <v>0</v>
      </c>
      <c r="X170" s="480">
        <v>0</v>
      </c>
      <c r="Y170" s="482">
        <v>0</v>
      </c>
      <c r="Z170" s="480">
        <v>0</v>
      </c>
      <c r="AA170" s="481">
        <v>0</v>
      </c>
      <c r="AB170" s="483"/>
    </row>
    <row r="171" spans="1:28" ht="12" thickBot="1">
      <c r="A171" s="484" t="s">
        <v>292</v>
      </c>
      <c r="B171" s="840"/>
      <c r="C171" s="485">
        <f t="shared" ref="C171:N171" si="38">+C164+C165+C166+C167+C168+C169+C170</f>
        <v>831.95543999999995</v>
      </c>
      <c r="D171" s="486">
        <f t="shared" si="38"/>
        <v>784.25546299999996</v>
      </c>
      <c r="E171" s="487">
        <f t="shared" si="38"/>
        <v>72.889769000000001</v>
      </c>
      <c r="F171" s="487">
        <f t="shared" si="38"/>
        <v>0</v>
      </c>
      <c r="G171" s="487">
        <f t="shared" si="38"/>
        <v>19.439073</v>
      </c>
      <c r="H171" s="488">
        <f t="shared" si="38"/>
        <v>739.61067200000002</v>
      </c>
      <c r="I171" s="485">
        <f t="shared" si="38"/>
        <v>0</v>
      </c>
      <c r="J171" s="487">
        <f t="shared" si="38"/>
        <v>0</v>
      </c>
      <c r="K171" s="485">
        <f t="shared" si="38"/>
        <v>0</v>
      </c>
      <c r="L171" s="488">
        <f t="shared" si="38"/>
        <v>0</v>
      </c>
      <c r="M171" s="485">
        <f t="shared" si="38"/>
        <v>0</v>
      </c>
      <c r="N171" s="487">
        <f t="shared" si="38"/>
        <v>0</v>
      </c>
      <c r="O171" s="489">
        <v>0</v>
      </c>
      <c r="P171" s="485">
        <f t="shared" ref="P171:AA171" si="39">+P164+P165+P166+P167+P168+P169+P170</f>
        <v>851.49060599999996</v>
      </c>
      <c r="Q171" s="486">
        <f t="shared" si="39"/>
        <v>827.96058400000015</v>
      </c>
      <c r="R171" s="487">
        <f t="shared" si="39"/>
        <v>42.645437000000001</v>
      </c>
      <c r="S171" s="487">
        <f t="shared" si="39"/>
        <v>0</v>
      </c>
      <c r="T171" s="487">
        <f t="shared" si="39"/>
        <v>61.559480000000001</v>
      </c>
      <c r="U171" s="488">
        <f t="shared" si="39"/>
        <v>747.26866700000005</v>
      </c>
      <c r="V171" s="485">
        <f t="shared" si="39"/>
        <v>0</v>
      </c>
      <c r="W171" s="487">
        <f t="shared" si="39"/>
        <v>0</v>
      </c>
      <c r="X171" s="485">
        <f t="shared" si="39"/>
        <v>0</v>
      </c>
      <c r="Y171" s="488">
        <f t="shared" si="39"/>
        <v>0</v>
      </c>
      <c r="Z171" s="485">
        <f t="shared" si="39"/>
        <v>0</v>
      </c>
      <c r="AA171" s="487">
        <f t="shared" si="39"/>
        <v>0</v>
      </c>
      <c r="AB171" s="489">
        <v>0</v>
      </c>
    </row>
    <row r="172" spans="1:28">
      <c r="A172" s="455" t="s">
        <v>539</v>
      </c>
      <c r="B172" s="838" t="s">
        <v>566</v>
      </c>
      <c r="C172" s="456">
        <v>0</v>
      </c>
      <c r="D172" s="457">
        <v>0</v>
      </c>
      <c r="E172" s="458">
        <v>0</v>
      </c>
      <c r="F172" s="458">
        <v>0</v>
      </c>
      <c r="G172" s="458">
        <v>0</v>
      </c>
      <c r="H172" s="459">
        <v>0</v>
      </c>
      <c r="I172" s="460">
        <v>0</v>
      </c>
      <c r="J172" s="461">
        <v>0</v>
      </c>
      <c r="K172" s="460">
        <v>0</v>
      </c>
      <c r="L172" s="462">
        <v>0</v>
      </c>
      <c r="M172" s="460">
        <v>0</v>
      </c>
      <c r="N172" s="461">
        <v>0</v>
      </c>
      <c r="O172" s="463"/>
      <c r="P172" s="456">
        <v>0</v>
      </c>
      <c r="Q172" s="457">
        <v>0</v>
      </c>
      <c r="R172" s="458">
        <v>0</v>
      </c>
      <c r="S172" s="458">
        <v>0</v>
      </c>
      <c r="T172" s="458">
        <v>0</v>
      </c>
      <c r="U172" s="459">
        <v>0</v>
      </c>
      <c r="V172" s="460">
        <v>0</v>
      </c>
      <c r="W172" s="461">
        <v>0</v>
      </c>
      <c r="X172" s="460">
        <v>0</v>
      </c>
      <c r="Y172" s="462">
        <v>0</v>
      </c>
      <c r="Z172" s="460">
        <v>0</v>
      </c>
      <c r="AA172" s="461">
        <v>0</v>
      </c>
      <c r="AB172" s="463"/>
    </row>
    <row r="173" spans="1:28">
      <c r="A173" s="464" t="s">
        <v>541</v>
      </c>
      <c r="B173" s="839"/>
      <c r="C173" s="465">
        <v>0</v>
      </c>
      <c r="D173" s="466">
        <v>0</v>
      </c>
      <c r="E173" s="467">
        <v>0</v>
      </c>
      <c r="F173" s="467">
        <v>0</v>
      </c>
      <c r="G173" s="467">
        <v>0</v>
      </c>
      <c r="H173" s="468">
        <v>0</v>
      </c>
      <c r="I173" s="469">
        <v>0</v>
      </c>
      <c r="J173" s="470">
        <v>0</v>
      </c>
      <c r="K173" s="469">
        <v>0</v>
      </c>
      <c r="L173" s="471">
        <v>0</v>
      </c>
      <c r="M173" s="469">
        <v>0</v>
      </c>
      <c r="N173" s="470">
        <v>0</v>
      </c>
      <c r="O173" s="472"/>
      <c r="P173" s="465">
        <v>2.8366199999999999</v>
      </c>
      <c r="Q173" s="466">
        <v>2.8362400000000001</v>
      </c>
      <c r="R173" s="467">
        <v>0</v>
      </c>
      <c r="S173" s="467">
        <v>0</v>
      </c>
      <c r="T173" s="467">
        <v>0</v>
      </c>
      <c r="U173" s="468">
        <v>2.8362400000000001</v>
      </c>
      <c r="V173" s="469">
        <v>0</v>
      </c>
      <c r="W173" s="470">
        <v>0</v>
      </c>
      <c r="X173" s="469">
        <v>0</v>
      </c>
      <c r="Y173" s="471">
        <v>0</v>
      </c>
      <c r="Z173" s="469">
        <v>0</v>
      </c>
      <c r="AA173" s="470">
        <v>0</v>
      </c>
      <c r="AB173" s="472"/>
    </row>
    <row r="174" spans="1:28">
      <c r="A174" s="464" t="s">
        <v>542</v>
      </c>
      <c r="B174" s="839"/>
      <c r="C174" s="465">
        <v>2.9145490000000001</v>
      </c>
      <c r="D174" s="466">
        <v>2.9139910000000002</v>
      </c>
      <c r="E174" s="467">
        <v>0</v>
      </c>
      <c r="F174" s="467">
        <v>0</v>
      </c>
      <c r="G174" s="467">
        <v>0</v>
      </c>
      <c r="H174" s="468">
        <v>2.9139910000000002</v>
      </c>
      <c r="I174" s="469">
        <v>0</v>
      </c>
      <c r="J174" s="473">
        <v>0</v>
      </c>
      <c r="K174" s="469">
        <v>0</v>
      </c>
      <c r="L174" s="473">
        <v>0</v>
      </c>
      <c r="M174" s="469">
        <v>0</v>
      </c>
      <c r="N174" s="470">
        <v>0</v>
      </c>
      <c r="O174" s="474"/>
      <c r="P174" s="465">
        <v>42.158323000000003</v>
      </c>
      <c r="Q174" s="466">
        <v>42.146999999999998</v>
      </c>
      <c r="R174" s="467">
        <v>0</v>
      </c>
      <c r="S174" s="467">
        <v>0</v>
      </c>
      <c r="T174" s="467">
        <v>42.146999999999998</v>
      </c>
      <c r="U174" s="468">
        <v>0</v>
      </c>
      <c r="V174" s="469">
        <v>0</v>
      </c>
      <c r="W174" s="473">
        <v>0</v>
      </c>
      <c r="X174" s="469">
        <v>0</v>
      </c>
      <c r="Y174" s="473">
        <v>0</v>
      </c>
      <c r="Z174" s="469">
        <v>0</v>
      </c>
      <c r="AA174" s="470">
        <v>0</v>
      </c>
      <c r="AB174" s="474"/>
    </row>
    <row r="175" spans="1:28">
      <c r="A175" s="464" t="s">
        <v>543</v>
      </c>
      <c r="B175" s="839"/>
      <c r="C175" s="465">
        <v>41.915328000000002</v>
      </c>
      <c r="D175" s="466">
        <v>41.906821000000001</v>
      </c>
      <c r="E175" s="467">
        <v>0</v>
      </c>
      <c r="F175" s="467">
        <v>0</v>
      </c>
      <c r="G175" s="467">
        <v>41.906821000000001</v>
      </c>
      <c r="H175" s="468">
        <v>0</v>
      </c>
      <c r="I175" s="469">
        <v>0</v>
      </c>
      <c r="J175" s="470">
        <v>0</v>
      </c>
      <c r="K175" s="469">
        <v>0</v>
      </c>
      <c r="L175" s="471">
        <v>0</v>
      </c>
      <c r="M175" s="469">
        <v>0</v>
      </c>
      <c r="N175" s="470">
        <v>0</v>
      </c>
      <c r="O175" s="472"/>
      <c r="P175" s="465">
        <v>14.471133</v>
      </c>
      <c r="Q175" s="466">
        <v>14.468726999999999</v>
      </c>
      <c r="R175" s="467">
        <v>5.6422470000000002</v>
      </c>
      <c r="S175" s="467">
        <v>0</v>
      </c>
      <c r="T175" s="467">
        <v>0</v>
      </c>
      <c r="U175" s="468">
        <v>8.8264809999999994</v>
      </c>
      <c r="V175" s="469">
        <v>0</v>
      </c>
      <c r="W175" s="470">
        <v>0</v>
      </c>
      <c r="X175" s="469">
        <v>0</v>
      </c>
      <c r="Y175" s="471">
        <v>0</v>
      </c>
      <c r="Z175" s="469">
        <v>0</v>
      </c>
      <c r="AA175" s="470">
        <v>0</v>
      </c>
      <c r="AB175" s="472"/>
    </row>
    <row r="176" spans="1:28">
      <c r="A176" s="464" t="s">
        <v>544</v>
      </c>
      <c r="B176" s="839"/>
      <c r="C176" s="465">
        <v>26.000442</v>
      </c>
      <c r="D176" s="466">
        <v>25.994343000000001</v>
      </c>
      <c r="E176" s="467">
        <v>0</v>
      </c>
      <c r="F176" s="467">
        <v>0</v>
      </c>
      <c r="G176" s="467">
        <v>0</v>
      </c>
      <c r="H176" s="468">
        <v>25.994343000000001</v>
      </c>
      <c r="I176" s="469">
        <v>0</v>
      </c>
      <c r="J176" s="470">
        <v>0</v>
      </c>
      <c r="K176" s="469">
        <v>0</v>
      </c>
      <c r="L176" s="471">
        <v>0</v>
      </c>
      <c r="M176" s="469">
        <v>0</v>
      </c>
      <c r="N176" s="470">
        <v>0</v>
      </c>
      <c r="O176" s="472"/>
      <c r="P176" s="465">
        <v>15.168616</v>
      </c>
      <c r="Q176" s="466">
        <v>15.165087</v>
      </c>
      <c r="R176" s="467">
        <v>0</v>
      </c>
      <c r="S176" s="467">
        <v>0</v>
      </c>
      <c r="T176" s="467">
        <v>0</v>
      </c>
      <c r="U176" s="468">
        <v>15.165087</v>
      </c>
      <c r="V176" s="469">
        <v>0</v>
      </c>
      <c r="W176" s="470">
        <v>0</v>
      </c>
      <c r="X176" s="469">
        <v>0</v>
      </c>
      <c r="Y176" s="471">
        <v>0</v>
      </c>
      <c r="Z176" s="469">
        <v>0</v>
      </c>
      <c r="AA176" s="470">
        <v>0</v>
      </c>
      <c r="AB176" s="472"/>
    </row>
    <row r="177" spans="1:28">
      <c r="A177" s="464" t="s">
        <v>545</v>
      </c>
      <c r="B177" s="839"/>
      <c r="C177" s="465">
        <v>0</v>
      </c>
      <c r="D177" s="466">
        <v>0</v>
      </c>
      <c r="E177" s="467">
        <v>0</v>
      </c>
      <c r="F177" s="467">
        <v>0</v>
      </c>
      <c r="G177" s="467">
        <v>0</v>
      </c>
      <c r="H177" s="468">
        <v>0</v>
      </c>
      <c r="I177" s="469">
        <v>0</v>
      </c>
      <c r="J177" s="470">
        <v>0</v>
      </c>
      <c r="K177" s="469">
        <v>0</v>
      </c>
      <c r="L177" s="471">
        <v>0</v>
      </c>
      <c r="M177" s="469">
        <v>0</v>
      </c>
      <c r="N177" s="470">
        <v>0</v>
      </c>
      <c r="O177" s="472"/>
      <c r="P177" s="465">
        <v>0</v>
      </c>
      <c r="Q177" s="466">
        <v>0</v>
      </c>
      <c r="R177" s="467">
        <v>0</v>
      </c>
      <c r="S177" s="467">
        <v>0</v>
      </c>
      <c r="T177" s="467">
        <v>0</v>
      </c>
      <c r="U177" s="468">
        <v>0</v>
      </c>
      <c r="V177" s="469">
        <v>0</v>
      </c>
      <c r="W177" s="470">
        <v>0</v>
      </c>
      <c r="X177" s="469">
        <v>0</v>
      </c>
      <c r="Y177" s="471">
        <v>0</v>
      </c>
      <c r="Z177" s="469">
        <v>0</v>
      </c>
      <c r="AA177" s="470">
        <v>0</v>
      </c>
      <c r="AB177" s="472"/>
    </row>
    <row r="178" spans="1:28">
      <c r="A178" s="475" t="s">
        <v>546</v>
      </c>
      <c r="B178" s="839"/>
      <c r="C178" s="476">
        <v>18.110917000000001</v>
      </c>
      <c r="D178" s="477">
        <v>18.105049999999999</v>
      </c>
      <c r="E178" s="478">
        <v>4.2290000000000001E-3</v>
      </c>
      <c r="F178" s="478">
        <v>0</v>
      </c>
      <c r="G178" s="478">
        <v>18.100821</v>
      </c>
      <c r="H178" s="479">
        <v>0</v>
      </c>
      <c r="I178" s="480">
        <v>0</v>
      </c>
      <c r="J178" s="481">
        <v>0</v>
      </c>
      <c r="K178" s="480">
        <v>0</v>
      </c>
      <c r="L178" s="482">
        <v>0</v>
      </c>
      <c r="M178" s="480">
        <v>0</v>
      </c>
      <c r="N178" s="481">
        <v>0</v>
      </c>
      <c r="O178" s="483"/>
      <c r="P178" s="476">
        <v>17.670051000000001</v>
      </c>
      <c r="Q178" s="477">
        <v>17.654796999999999</v>
      </c>
      <c r="R178" s="478">
        <v>6.6582000000000002E-2</v>
      </c>
      <c r="S178" s="478">
        <v>0</v>
      </c>
      <c r="T178" s="478">
        <v>17.597396</v>
      </c>
      <c r="U178" s="479">
        <v>0</v>
      </c>
      <c r="V178" s="480">
        <v>0</v>
      </c>
      <c r="W178" s="481">
        <v>0</v>
      </c>
      <c r="X178" s="480">
        <v>0</v>
      </c>
      <c r="Y178" s="482">
        <v>0</v>
      </c>
      <c r="Z178" s="480">
        <v>0</v>
      </c>
      <c r="AA178" s="481">
        <v>0</v>
      </c>
      <c r="AB178" s="483"/>
    </row>
    <row r="179" spans="1:28" ht="12" thickBot="1">
      <c r="A179" s="484" t="s">
        <v>292</v>
      </c>
      <c r="B179" s="840"/>
      <c r="C179" s="485">
        <f t="shared" ref="C179:N179" si="40">+C172+C173+C174+C175+C176+C177+C178</f>
        <v>88.941236000000004</v>
      </c>
      <c r="D179" s="486">
        <f t="shared" si="40"/>
        <v>88.92020500000001</v>
      </c>
      <c r="E179" s="487">
        <f t="shared" si="40"/>
        <v>4.2290000000000001E-3</v>
      </c>
      <c r="F179" s="487">
        <f t="shared" si="40"/>
        <v>0</v>
      </c>
      <c r="G179" s="487">
        <f t="shared" si="40"/>
        <v>60.007642000000004</v>
      </c>
      <c r="H179" s="488">
        <f t="shared" si="40"/>
        <v>28.908334</v>
      </c>
      <c r="I179" s="485">
        <f t="shared" si="40"/>
        <v>0</v>
      </c>
      <c r="J179" s="487">
        <f t="shared" si="40"/>
        <v>0</v>
      </c>
      <c r="K179" s="485">
        <f t="shared" si="40"/>
        <v>0</v>
      </c>
      <c r="L179" s="488">
        <f t="shared" si="40"/>
        <v>0</v>
      </c>
      <c r="M179" s="485">
        <f t="shared" si="40"/>
        <v>0</v>
      </c>
      <c r="N179" s="487">
        <f t="shared" si="40"/>
        <v>0</v>
      </c>
      <c r="O179" s="489">
        <v>5.7817340000000002</v>
      </c>
      <c r="P179" s="485">
        <f t="shared" ref="P179:AA179" si="41">+P172+P173+P174+P175+P176+P177+P178</f>
        <v>92.304743000000002</v>
      </c>
      <c r="Q179" s="486">
        <f t="shared" si="41"/>
        <v>92.271850999999998</v>
      </c>
      <c r="R179" s="487">
        <f t="shared" si="41"/>
        <v>5.7088290000000006</v>
      </c>
      <c r="S179" s="487">
        <f t="shared" si="41"/>
        <v>0</v>
      </c>
      <c r="T179" s="487">
        <f t="shared" si="41"/>
        <v>59.744395999999995</v>
      </c>
      <c r="U179" s="488">
        <f t="shared" si="41"/>
        <v>26.827807999999997</v>
      </c>
      <c r="V179" s="485">
        <f t="shared" si="41"/>
        <v>0</v>
      </c>
      <c r="W179" s="487">
        <f t="shared" si="41"/>
        <v>0</v>
      </c>
      <c r="X179" s="485">
        <f t="shared" si="41"/>
        <v>0</v>
      </c>
      <c r="Y179" s="488">
        <f t="shared" si="41"/>
        <v>0</v>
      </c>
      <c r="Z179" s="485">
        <f t="shared" si="41"/>
        <v>0</v>
      </c>
      <c r="AA179" s="487">
        <f t="shared" si="41"/>
        <v>0</v>
      </c>
      <c r="AB179" s="489">
        <v>7.7553369999999999</v>
      </c>
    </row>
    <row r="180" spans="1:28">
      <c r="A180" s="455" t="s">
        <v>539</v>
      </c>
      <c r="B180" s="838" t="s">
        <v>567</v>
      </c>
      <c r="C180" s="456">
        <v>0</v>
      </c>
      <c r="D180" s="457">
        <v>0</v>
      </c>
      <c r="E180" s="458">
        <v>0</v>
      </c>
      <c r="F180" s="458">
        <v>0</v>
      </c>
      <c r="G180" s="458">
        <v>0</v>
      </c>
      <c r="H180" s="459">
        <v>0</v>
      </c>
      <c r="I180" s="460">
        <v>0</v>
      </c>
      <c r="J180" s="461">
        <v>0</v>
      </c>
      <c r="K180" s="460">
        <v>0</v>
      </c>
      <c r="L180" s="462">
        <v>0</v>
      </c>
      <c r="M180" s="460">
        <v>0</v>
      </c>
      <c r="N180" s="461">
        <v>0</v>
      </c>
      <c r="O180" s="463"/>
      <c r="P180" s="456">
        <v>0</v>
      </c>
      <c r="Q180" s="457">
        <v>0</v>
      </c>
      <c r="R180" s="458">
        <v>0</v>
      </c>
      <c r="S180" s="458">
        <v>0</v>
      </c>
      <c r="T180" s="458">
        <v>0</v>
      </c>
      <c r="U180" s="459">
        <v>0</v>
      </c>
      <c r="V180" s="460">
        <v>0</v>
      </c>
      <c r="W180" s="461">
        <v>0</v>
      </c>
      <c r="X180" s="460">
        <v>0</v>
      </c>
      <c r="Y180" s="462">
        <v>0</v>
      </c>
      <c r="Z180" s="460">
        <v>0</v>
      </c>
      <c r="AA180" s="461">
        <v>0</v>
      </c>
      <c r="AB180" s="463"/>
    </row>
    <row r="181" spans="1:28">
      <c r="A181" s="464" t="s">
        <v>541</v>
      </c>
      <c r="B181" s="839"/>
      <c r="C181" s="465">
        <v>9.8539999999999999E-3</v>
      </c>
      <c r="D181" s="466">
        <v>9.8539999999999999E-3</v>
      </c>
      <c r="E181" s="467">
        <v>9.8539999999999999E-3</v>
      </c>
      <c r="F181" s="467">
        <v>0</v>
      </c>
      <c r="G181" s="467">
        <v>0</v>
      </c>
      <c r="H181" s="468">
        <v>0</v>
      </c>
      <c r="I181" s="469">
        <v>0</v>
      </c>
      <c r="J181" s="470">
        <v>0</v>
      </c>
      <c r="K181" s="469">
        <v>0</v>
      </c>
      <c r="L181" s="471">
        <v>0</v>
      </c>
      <c r="M181" s="469">
        <v>0</v>
      </c>
      <c r="N181" s="470">
        <v>0</v>
      </c>
      <c r="O181" s="472"/>
      <c r="P181" s="465">
        <v>0.16553300000000001</v>
      </c>
      <c r="Q181" s="466">
        <v>0.16553300000000001</v>
      </c>
      <c r="R181" s="467">
        <v>0.16553300000000001</v>
      </c>
      <c r="S181" s="467">
        <v>0</v>
      </c>
      <c r="T181" s="467">
        <v>0</v>
      </c>
      <c r="U181" s="468">
        <v>0</v>
      </c>
      <c r="V181" s="469">
        <v>0</v>
      </c>
      <c r="W181" s="470">
        <v>0</v>
      </c>
      <c r="X181" s="469">
        <v>0</v>
      </c>
      <c r="Y181" s="471">
        <v>0</v>
      </c>
      <c r="Z181" s="469">
        <v>0</v>
      </c>
      <c r="AA181" s="470">
        <v>0</v>
      </c>
      <c r="AB181" s="472"/>
    </row>
    <row r="182" spans="1:28">
      <c r="A182" s="464" t="s">
        <v>542</v>
      </c>
      <c r="B182" s="839"/>
      <c r="C182" s="465">
        <v>0.70287500000000003</v>
      </c>
      <c r="D182" s="466">
        <v>0.70287500000000003</v>
      </c>
      <c r="E182" s="467">
        <v>0.70287500000000003</v>
      </c>
      <c r="F182" s="467">
        <v>0</v>
      </c>
      <c r="G182" s="467">
        <v>0</v>
      </c>
      <c r="H182" s="468">
        <v>0</v>
      </c>
      <c r="I182" s="469">
        <v>0</v>
      </c>
      <c r="J182" s="473">
        <v>0</v>
      </c>
      <c r="K182" s="469">
        <v>0</v>
      </c>
      <c r="L182" s="473">
        <v>0</v>
      </c>
      <c r="M182" s="469">
        <v>0</v>
      </c>
      <c r="N182" s="470">
        <v>0</v>
      </c>
      <c r="O182" s="474"/>
      <c r="P182" s="465">
        <v>0</v>
      </c>
      <c r="Q182" s="466">
        <v>0</v>
      </c>
      <c r="R182" s="467">
        <v>0</v>
      </c>
      <c r="S182" s="467">
        <v>0</v>
      </c>
      <c r="T182" s="467">
        <v>0</v>
      </c>
      <c r="U182" s="468">
        <v>0</v>
      </c>
      <c r="V182" s="469">
        <v>0</v>
      </c>
      <c r="W182" s="473">
        <v>0</v>
      </c>
      <c r="X182" s="469">
        <v>0</v>
      </c>
      <c r="Y182" s="473">
        <v>0</v>
      </c>
      <c r="Z182" s="469">
        <v>0</v>
      </c>
      <c r="AA182" s="470">
        <v>0</v>
      </c>
      <c r="AB182" s="474"/>
    </row>
    <row r="183" spans="1:28">
      <c r="A183" s="464" t="s">
        <v>543</v>
      </c>
      <c r="B183" s="839"/>
      <c r="C183" s="465">
        <v>5.7399999999999997E-4</v>
      </c>
      <c r="D183" s="466">
        <v>5.7399999999999997E-4</v>
      </c>
      <c r="E183" s="467">
        <v>5.7399999999999997E-4</v>
      </c>
      <c r="F183" s="467">
        <v>0</v>
      </c>
      <c r="G183" s="467">
        <v>0</v>
      </c>
      <c r="H183" s="468">
        <v>0</v>
      </c>
      <c r="I183" s="469">
        <v>0</v>
      </c>
      <c r="J183" s="470">
        <v>0</v>
      </c>
      <c r="K183" s="469">
        <v>0</v>
      </c>
      <c r="L183" s="471">
        <v>0</v>
      </c>
      <c r="M183" s="469">
        <v>0</v>
      </c>
      <c r="N183" s="470">
        <v>0</v>
      </c>
      <c r="O183" s="472"/>
      <c r="P183" s="465">
        <v>5.8100000000000003E-4</v>
      </c>
      <c r="Q183" s="466">
        <v>5.8100000000000003E-4</v>
      </c>
      <c r="R183" s="467">
        <v>5.8100000000000003E-4</v>
      </c>
      <c r="S183" s="467">
        <v>0</v>
      </c>
      <c r="T183" s="467">
        <v>0</v>
      </c>
      <c r="U183" s="468">
        <v>0</v>
      </c>
      <c r="V183" s="469">
        <v>0</v>
      </c>
      <c r="W183" s="470">
        <v>0</v>
      </c>
      <c r="X183" s="469">
        <v>0</v>
      </c>
      <c r="Y183" s="471">
        <v>0</v>
      </c>
      <c r="Z183" s="469">
        <v>0</v>
      </c>
      <c r="AA183" s="470">
        <v>0</v>
      </c>
      <c r="AB183" s="472"/>
    </row>
    <row r="184" spans="1:28">
      <c r="A184" s="464" t="s">
        <v>544</v>
      </c>
      <c r="B184" s="839"/>
      <c r="C184" s="465">
        <v>186.40507500000001</v>
      </c>
      <c r="D184" s="466">
        <v>183.76114899999999</v>
      </c>
      <c r="E184" s="467">
        <v>2.5493920000000001</v>
      </c>
      <c r="F184" s="467">
        <v>0</v>
      </c>
      <c r="G184" s="467">
        <v>0</v>
      </c>
      <c r="H184" s="468">
        <v>183.76114899999999</v>
      </c>
      <c r="I184" s="469">
        <v>0</v>
      </c>
      <c r="J184" s="470">
        <v>0</v>
      </c>
      <c r="K184" s="469">
        <v>0</v>
      </c>
      <c r="L184" s="471">
        <v>0</v>
      </c>
      <c r="M184" s="469">
        <v>0</v>
      </c>
      <c r="N184" s="470">
        <v>0</v>
      </c>
      <c r="O184" s="472"/>
      <c r="P184" s="465">
        <v>186.57138</v>
      </c>
      <c r="Q184" s="466">
        <v>185.704564</v>
      </c>
      <c r="R184" s="467">
        <v>2.318136</v>
      </c>
      <c r="S184" s="467">
        <v>0</v>
      </c>
      <c r="T184" s="467">
        <v>0</v>
      </c>
      <c r="U184" s="468">
        <v>184.19439199999999</v>
      </c>
      <c r="V184" s="469">
        <v>0</v>
      </c>
      <c r="W184" s="470">
        <v>0</v>
      </c>
      <c r="X184" s="469">
        <v>0</v>
      </c>
      <c r="Y184" s="471">
        <v>0</v>
      </c>
      <c r="Z184" s="469">
        <v>0</v>
      </c>
      <c r="AA184" s="470">
        <v>0</v>
      </c>
      <c r="AB184" s="472"/>
    </row>
    <row r="185" spans="1:28">
      <c r="A185" s="464" t="s">
        <v>545</v>
      </c>
      <c r="B185" s="839"/>
      <c r="C185" s="465">
        <v>356.301939</v>
      </c>
      <c r="D185" s="466">
        <v>333.607304</v>
      </c>
      <c r="E185" s="467">
        <v>22.512778999999998</v>
      </c>
      <c r="F185" s="467">
        <v>0</v>
      </c>
      <c r="G185" s="467">
        <v>154.72928300000001</v>
      </c>
      <c r="H185" s="468">
        <v>178.87802199999999</v>
      </c>
      <c r="I185" s="469">
        <v>0</v>
      </c>
      <c r="J185" s="470">
        <v>0</v>
      </c>
      <c r="K185" s="469">
        <v>0</v>
      </c>
      <c r="L185" s="471">
        <v>0</v>
      </c>
      <c r="M185" s="469">
        <v>0</v>
      </c>
      <c r="N185" s="470">
        <v>0</v>
      </c>
      <c r="O185" s="472"/>
      <c r="P185" s="465">
        <v>373.905978</v>
      </c>
      <c r="Q185" s="466">
        <v>358.65271999999999</v>
      </c>
      <c r="R185" s="467">
        <v>15.139315</v>
      </c>
      <c r="S185" s="467">
        <v>0</v>
      </c>
      <c r="T185" s="467">
        <v>179.03118699999999</v>
      </c>
      <c r="U185" s="468">
        <v>179.621533</v>
      </c>
      <c r="V185" s="469">
        <v>0</v>
      </c>
      <c r="W185" s="470">
        <v>0</v>
      </c>
      <c r="X185" s="469">
        <v>0</v>
      </c>
      <c r="Y185" s="471">
        <v>0</v>
      </c>
      <c r="Z185" s="469">
        <v>0</v>
      </c>
      <c r="AA185" s="470">
        <v>0</v>
      </c>
      <c r="AB185" s="472"/>
    </row>
    <row r="186" spans="1:28">
      <c r="A186" s="475" t="s">
        <v>546</v>
      </c>
      <c r="B186" s="839"/>
      <c r="C186" s="476">
        <v>319.28768500000001</v>
      </c>
      <c r="D186" s="477">
        <v>319.068737</v>
      </c>
      <c r="E186" s="478">
        <v>11.805835999999999</v>
      </c>
      <c r="F186" s="478">
        <v>0</v>
      </c>
      <c r="G186" s="478">
        <v>307.262901</v>
      </c>
      <c r="H186" s="479">
        <v>0</v>
      </c>
      <c r="I186" s="480">
        <v>0</v>
      </c>
      <c r="J186" s="481">
        <v>0</v>
      </c>
      <c r="K186" s="480">
        <v>0</v>
      </c>
      <c r="L186" s="482">
        <v>0</v>
      </c>
      <c r="M186" s="480">
        <v>0</v>
      </c>
      <c r="N186" s="481">
        <v>0</v>
      </c>
      <c r="O186" s="483"/>
      <c r="P186" s="476">
        <v>193.043578</v>
      </c>
      <c r="Q186" s="477">
        <v>192.971768</v>
      </c>
      <c r="R186" s="478">
        <v>1.577423</v>
      </c>
      <c r="S186" s="478">
        <v>0</v>
      </c>
      <c r="T186" s="478">
        <v>191.39434600000001</v>
      </c>
      <c r="U186" s="479">
        <v>0</v>
      </c>
      <c r="V186" s="480">
        <v>0</v>
      </c>
      <c r="W186" s="481">
        <v>0</v>
      </c>
      <c r="X186" s="480">
        <v>0</v>
      </c>
      <c r="Y186" s="482">
        <v>0</v>
      </c>
      <c r="Z186" s="480">
        <v>0</v>
      </c>
      <c r="AA186" s="481">
        <v>0</v>
      </c>
      <c r="AB186" s="483"/>
    </row>
    <row r="187" spans="1:28" ht="12" thickBot="1">
      <c r="A187" s="484" t="s">
        <v>292</v>
      </c>
      <c r="B187" s="840"/>
      <c r="C187" s="485">
        <f t="shared" ref="C187:N187" si="42">+C180+C181+C182+C183+C184+C185+C186</f>
        <v>862.70800200000008</v>
      </c>
      <c r="D187" s="486">
        <f t="shared" si="42"/>
        <v>837.1504930000001</v>
      </c>
      <c r="E187" s="487">
        <f t="shared" si="42"/>
        <v>37.581310000000002</v>
      </c>
      <c r="F187" s="487">
        <f t="shared" si="42"/>
        <v>0</v>
      </c>
      <c r="G187" s="487">
        <f t="shared" si="42"/>
        <v>461.99218400000001</v>
      </c>
      <c r="H187" s="488">
        <f t="shared" si="42"/>
        <v>362.63917099999998</v>
      </c>
      <c r="I187" s="485">
        <f t="shared" si="42"/>
        <v>0</v>
      </c>
      <c r="J187" s="487">
        <f t="shared" si="42"/>
        <v>0</v>
      </c>
      <c r="K187" s="485">
        <f t="shared" si="42"/>
        <v>0</v>
      </c>
      <c r="L187" s="488">
        <f t="shared" si="42"/>
        <v>0</v>
      </c>
      <c r="M187" s="485">
        <f t="shared" si="42"/>
        <v>0</v>
      </c>
      <c r="N187" s="487">
        <f t="shared" si="42"/>
        <v>0</v>
      </c>
      <c r="O187" s="489">
        <v>0</v>
      </c>
      <c r="P187" s="485">
        <f t="shared" ref="P187:AA187" si="43">+P180+P181+P182+P183+P184+P185+P186</f>
        <v>753.68705</v>
      </c>
      <c r="Q187" s="486">
        <f t="shared" si="43"/>
        <v>737.49516600000004</v>
      </c>
      <c r="R187" s="487">
        <f t="shared" si="43"/>
        <v>19.200987999999999</v>
      </c>
      <c r="S187" s="487">
        <f t="shared" si="43"/>
        <v>0</v>
      </c>
      <c r="T187" s="487">
        <f t="shared" si="43"/>
        <v>370.42553299999997</v>
      </c>
      <c r="U187" s="488">
        <f t="shared" si="43"/>
        <v>363.81592499999999</v>
      </c>
      <c r="V187" s="485">
        <f t="shared" si="43"/>
        <v>0</v>
      </c>
      <c r="W187" s="487">
        <f t="shared" si="43"/>
        <v>0</v>
      </c>
      <c r="X187" s="485">
        <f t="shared" si="43"/>
        <v>0</v>
      </c>
      <c r="Y187" s="488">
        <f t="shared" si="43"/>
        <v>0</v>
      </c>
      <c r="Z187" s="485">
        <f t="shared" si="43"/>
        <v>0</v>
      </c>
      <c r="AA187" s="487">
        <f t="shared" si="43"/>
        <v>0</v>
      </c>
      <c r="AB187" s="489">
        <v>0</v>
      </c>
    </row>
    <row r="188" spans="1:28">
      <c r="A188" s="455" t="s">
        <v>539</v>
      </c>
      <c r="B188" s="838" t="s">
        <v>568</v>
      </c>
      <c r="C188" s="456">
        <v>1.393575</v>
      </c>
      <c r="D188" s="457">
        <v>1.392215</v>
      </c>
      <c r="E188" s="458">
        <v>0</v>
      </c>
      <c r="F188" s="458">
        <v>0</v>
      </c>
      <c r="G188" s="458">
        <v>0</v>
      </c>
      <c r="H188" s="459">
        <v>1.392215</v>
      </c>
      <c r="I188" s="460">
        <v>0</v>
      </c>
      <c r="J188" s="461">
        <v>0</v>
      </c>
      <c r="K188" s="460">
        <v>0</v>
      </c>
      <c r="L188" s="462">
        <v>0</v>
      </c>
      <c r="M188" s="460">
        <v>0</v>
      </c>
      <c r="N188" s="461">
        <v>0</v>
      </c>
      <c r="O188" s="463"/>
      <c r="P188" s="456">
        <v>27.660077999999999</v>
      </c>
      <c r="Q188" s="457">
        <v>27.658546999999999</v>
      </c>
      <c r="R188" s="458">
        <v>0.14260400000000001</v>
      </c>
      <c r="S188" s="458">
        <v>0</v>
      </c>
      <c r="T188" s="458">
        <v>26.126369</v>
      </c>
      <c r="U188" s="459">
        <v>1.3895729999999999</v>
      </c>
      <c r="V188" s="460">
        <v>0</v>
      </c>
      <c r="W188" s="461">
        <v>0</v>
      </c>
      <c r="X188" s="460">
        <v>0</v>
      </c>
      <c r="Y188" s="462">
        <v>0</v>
      </c>
      <c r="Z188" s="460">
        <v>0</v>
      </c>
      <c r="AA188" s="461">
        <v>0</v>
      </c>
      <c r="AB188" s="463"/>
    </row>
    <row r="189" spans="1:28">
      <c r="A189" s="464" t="s">
        <v>541</v>
      </c>
      <c r="B189" s="839"/>
      <c r="C189" s="465">
        <v>180.18721600000001</v>
      </c>
      <c r="D189" s="466">
        <v>180.18721600000001</v>
      </c>
      <c r="E189" s="467">
        <v>1.0638030000000001</v>
      </c>
      <c r="F189" s="467">
        <v>0</v>
      </c>
      <c r="G189" s="467">
        <v>179.123413</v>
      </c>
      <c r="H189" s="468">
        <v>0</v>
      </c>
      <c r="I189" s="469">
        <v>0</v>
      </c>
      <c r="J189" s="470">
        <v>0</v>
      </c>
      <c r="K189" s="469">
        <v>0</v>
      </c>
      <c r="L189" s="471">
        <v>0</v>
      </c>
      <c r="M189" s="469">
        <v>0</v>
      </c>
      <c r="N189" s="470">
        <v>0</v>
      </c>
      <c r="O189" s="472"/>
      <c r="P189" s="465">
        <v>125.41223100000001</v>
      </c>
      <c r="Q189" s="466">
        <v>125.40823899999999</v>
      </c>
      <c r="R189" s="467">
        <v>3.3467850000000001</v>
      </c>
      <c r="S189" s="467">
        <v>0</v>
      </c>
      <c r="T189" s="467">
        <v>115.275437</v>
      </c>
      <c r="U189" s="468">
        <v>6.7860180000000003</v>
      </c>
      <c r="V189" s="469">
        <v>0</v>
      </c>
      <c r="W189" s="470">
        <v>0</v>
      </c>
      <c r="X189" s="469">
        <v>0</v>
      </c>
      <c r="Y189" s="471">
        <v>0</v>
      </c>
      <c r="Z189" s="469">
        <v>0</v>
      </c>
      <c r="AA189" s="470">
        <v>0</v>
      </c>
      <c r="AB189" s="472"/>
    </row>
    <row r="190" spans="1:28">
      <c r="A190" s="464" t="s">
        <v>542</v>
      </c>
      <c r="B190" s="839"/>
      <c r="C190" s="465">
        <v>58.326126000000002</v>
      </c>
      <c r="D190" s="466">
        <v>58.318212000000003</v>
      </c>
      <c r="E190" s="467">
        <v>9.5299999999999996E-4</v>
      </c>
      <c r="F190" s="467">
        <v>0</v>
      </c>
      <c r="G190" s="467">
        <v>50.204946</v>
      </c>
      <c r="H190" s="468">
        <v>8.1132659999999994</v>
      </c>
      <c r="I190" s="469">
        <v>0</v>
      </c>
      <c r="J190" s="473">
        <v>0</v>
      </c>
      <c r="K190" s="469">
        <v>0</v>
      </c>
      <c r="L190" s="473">
        <v>0</v>
      </c>
      <c r="M190" s="469">
        <v>0</v>
      </c>
      <c r="N190" s="470">
        <v>0</v>
      </c>
      <c r="O190" s="474"/>
      <c r="P190" s="465">
        <v>123.626317</v>
      </c>
      <c r="Q190" s="466">
        <v>123.625407</v>
      </c>
      <c r="R190" s="467">
        <v>0</v>
      </c>
      <c r="S190" s="467">
        <v>0</v>
      </c>
      <c r="T190" s="467">
        <v>122.8073</v>
      </c>
      <c r="U190" s="468">
        <v>0.81810700000000003</v>
      </c>
      <c r="V190" s="469">
        <v>0</v>
      </c>
      <c r="W190" s="473">
        <v>0</v>
      </c>
      <c r="X190" s="469">
        <v>0</v>
      </c>
      <c r="Y190" s="473">
        <v>0</v>
      </c>
      <c r="Z190" s="469">
        <v>0</v>
      </c>
      <c r="AA190" s="470">
        <v>0</v>
      </c>
      <c r="AB190" s="474"/>
    </row>
    <row r="191" spans="1:28">
      <c r="A191" s="464" t="s">
        <v>543</v>
      </c>
      <c r="B191" s="839"/>
      <c r="C191" s="465">
        <v>0</v>
      </c>
      <c r="D191" s="466">
        <v>0</v>
      </c>
      <c r="E191" s="467">
        <v>0</v>
      </c>
      <c r="F191" s="467">
        <v>0</v>
      </c>
      <c r="G191" s="467">
        <v>0</v>
      </c>
      <c r="H191" s="468">
        <v>0</v>
      </c>
      <c r="I191" s="469">
        <v>0</v>
      </c>
      <c r="J191" s="470">
        <v>0</v>
      </c>
      <c r="K191" s="469">
        <v>0</v>
      </c>
      <c r="L191" s="471">
        <v>0</v>
      </c>
      <c r="M191" s="469">
        <v>0</v>
      </c>
      <c r="N191" s="470">
        <v>0</v>
      </c>
      <c r="O191" s="472"/>
      <c r="P191" s="465">
        <v>3.539819</v>
      </c>
      <c r="Q191" s="466">
        <v>3.5375299999999998</v>
      </c>
      <c r="R191" s="467">
        <v>1.461287</v>
      </c>
      <c r="S191" s="467">
        <v>0</v>
      </c>
      <c r="T191" s="467">
        <v>0</v>
      </c>
      <c r="U191" s="468">
        <v>2.0762420000000001</v>
      </c>
      <c r="V191" s="469">
        <v>0</v>
      </c>
      <c r="W191" s="470">
        <v>0</v>
      </c>
      <c r="X191" s="469">
        <v>0</v>
      </c>
      <c r="Y191" s="471">
        <v>0</v>
      </c>
      <c r="Z191" s="469">
        <v>0</v>
      </c>
      <c r="AA191" s="470">
        <v>0</v>
      </c>
      <c r="AB191" s="472"/>
    </row>
    <row r="192" spans="1:28">
      <c r="A192" s="464" t="s">
        <v>544</v>
      </c>
      <c r="B192" s="839"/>
      <c r="C192" s="465">
        <v>29.069770999999999</v>
      </c>
      <c r="D192" s="466">
        <v>28.133786000000001</v>
      </c>
      <c r="E192" s="467">
        <v>1.1684890000000001</v>
      </c>
      <c r="F192" s="467">
        <v>0</v>
      </c>
      <c r="G192" s="467">
        <v>4.3419230000000004</v>
      </c>
      <c r="H192" s="468">
        <v>23.532202999999999</v>
      </c>
      <c r="I192" s="469">
        <v>0</v>
      </c>
      <c r="J192" s="470">
        <v>0</v>
      </c>
      <c r="K192" s="469">
        <v>0</v>
      </c>
      <c r="L192" s="471">
        <v>0</v>
      </c>
      <c r="M192" s="469">
        <v>0</v>
      </c>
      <c r="N192" s="470">
        <v>0</v>
      </c>
      <c r="O192" s="472"/>
      <c r="P192" s="465">
        <v>52.277625</v>
      </c>
      <c r="Q192" s="466">
        <v>51.662495</v>
      </c>
      <c r="R192" s="467">
        <v>0.55595300000000003</v>
      </c>
      <c r="S192" s="467">
        <v>0</v>
      </c>
      <c r="T192" s="467">
        <v>16.650473000000002</v>
      </c>
      <c r="U192" s="468">
        <v>35.012022000000002</v>
      </c>
      <c r="V192" s="469">
        <v>0</v>
      </c>
      <c r="W192" s="470">
        <v>0</v>
      </c>
      <c r="X192" s="469">
        <v>0</v>
      </c>
      <c r="Y192" s="471">
        <v>0</v>
      </c>
      <c r="Z192" s="469">
        <v>0</v>
      </c>
      <c r="AA192" s="470">
        <v>0</v>
      </c>
      <c r="AB192" s="472"/>
    </row>
    <row r="193" spans="1:28">
      <c r="A193" s="464" t="s">
        <v>545</v>
      </c>
      <c r="B193" s="839"/>
      <c r="C193" s="465">
        <v>77.837943999999993</v>
      </c>
      <c r="D193" s="466">
        <v>77.738326000000001</v>
      </c>
      <c r="E193" s="467">
        <v>0</v>
      </c>
      <c r="F193" s="467">
        <v>0</v>
      </c>
      <c r="G193" s="467">
        <v>47.446370000000002</v>
      </c>
      <c r="H193" s="468">
        <v>30.291955999999999</v>
      </c>
      <c r="I193" s="469">
        <v>0</v>
      </c>
      <c r="J193" s="470">
        <v>0</v>
      </c>
      <c r="K193" s="469">
        <v>0</v>
      </c>
      <c r="L193" s="471">
        <v>0</v>
      </c>
      <c r="M193" s="469">
        <v>0</v>
      </c>
      <c r="N193" s="470">
        <v>0</v>
      </c>
      <c r="O193" s="472"/>
      <c r="P193" s="465">
        <v>95.109399999999994</v>
      </c>
      <c r="Q193" s="466">
        <v>94.779899999999998</v>
      </c>
      <c r="R193" s="467">
        <v>6.9906810000000004</v>
      </c>
      <c r="S193" s="467">
        <v>0</v>
      </c>
      <c r="T193" s="467">
        <v>72.005720999999994</v>
      </c>
      <c r="U193" s="468">
        <v>15.986333999999999</v>
      </c>
      <c r="V193" s="469">
        <v>0</v>
      </c>
      <c r="W193" s="470">
        <v>0</v>
      </c>
      <c r="X193" s="469">
        <v>0</v>
      </c>
      <c r="Y193" s="471">
        <v>0</v>
      </c>
      <c r="Z193" s="469">
        <v>0</v>
      </c>
      <c r="AA193" s="470">
        <v>0</v>
      </c>
      <c r="AB193" s="472"/>
    </row>
    <row r="194" spans="1:28">
      <c r="A194" s="475" t="s">
        <v>546</v>
      </c>
      <c r="B194" s="839"/>
      <c r="C194" s="476">
        <v>71.115882999999997</v>
      </c>
      <c r="D194" s="477">
        <v>66.269649999999999</v>
      </c>
      <c r="E194" s="478">
        <v>4.7428670000000004</v>
      </c>
      <c r="F194" s="478">
        <v>0</v>
      </c>
      <c r="G194" s="478">
        <v>66.269649999999999</v>
      </c>
      <c r="H194" s="479">
        <v>0</v>
      </c>
      <c r="I194" s="480">
        <v>0</v>
      </c>
      <c r="J194" s="481">
        <v>0</v>
      </c>
      <c r="K194" s="480">
        <v>0</v>
      </c>
      <c r="L194" s="482">
        <v>0</v>
      </c>
      <c r="M194" s="480">
        <v>0</v>
      </c>
      <c r="N194" s="481">
        <v>0</v>
      </c>
      <c r="O194" s="483"/>
      <c r="P194" s="476">
        <v>38.061925000000002</v>
      </c>
      <c r="Q194" s="477">
        <v>37.600650999999999</v>
      </c>
      <c r="R194" s="478">
        <v>0.40280500000000002</v>
      </c>
      <c r="S194" s="478">
        <v>0</v>
      </c>
      <c r="T194" s="478">
        <v>37.600650999999999</v>
      </c>
      <c r="U194" s="479">
        <v>0</v>
      </c>
      <c r="V194" s="480">
        <v>0</v>
      </c>
      <c r="W194" s="481">
        <v>0</v>
      </c>
      <c r="X194" s="480">
        <v>0</v>
      </c>
      <c r="Y194" s="482">
        <v>0</v>
      </c>
      <c r="Z194" s="480">
        <v>0</v>
      </c>
      <c r="AA194" s="481">
        <v>0</v>
      </c>
      <c r="AB194" s="483"/>
    </row>
    <row r="195" spans="1:28" ht="12" thickBot="1">
      <c r="A195" s="484" t="s">
        <v>292</v>
      </c>
      <c r="B195" s="840"/>
      <c r="C195" s="485">
        <f t="shared" ref="C195:N195" si="44">+C188+C189+C190+C191+C192+C193+C194</f>
        <v>417.93051500000001</v>
      </c>
      <c r="D195" s="486">
        <f t="shared" si="44"/>
        <v>412.03940500000004</v>
      </c>
      <c r="E195" s="487">
        <f t="shared" si="44"/>
        <v>6.9761120000000005</v>
      </c>
      <c r="F195" s="487">
        <f t="shared" si="44"/>
        <v>0</v>
      </c>
      <c r="G195" s="487">
        <f t="shared" si="44"/>
        <v>347.38630200000006</v>
      </c>
      <c r="H195" s="488">
        <f t="shared" si="44"/>
        <v>63.329639999999998</v>
      </c>
      <c r="I195" s="485">
        <f t="shared" si="44"/>
        <v>0</v>
      </c>
      <c r="J195" s="487">
        <f t="shared" si="44"/>
        <v>0</v>
      </c>
      <c r="K195" s="485">
        <f t="shared" si="44"/>
        <v>0</v>
      </c>
      <c r="L195" s="488">
        <f t="shared" si="44"/>
        <v>0</v>
      </c>
      <c r="M195" s="485">
        <f t="shared" si="44"/>
        <v>0</v>
      </c>
      <c r="N195" s="487">
        <f t="shared" si="44"/>
        <v>0</v>
      </c>
      <c r="O195" s="489">
        <v>6.2214219999999996</v>
      </c>
      <c r="P195" s="485">
        <f t="shared" ref="P195:AA195" si="45">+P188+P189+P190+P191+P192+P193+P194</f>
        <v>465.68739500000004</v>
      </c>
      <c r="Q195" s="486">
        <f t="shared" si="45"/>
        <v>464.27276899999993</v>
      </c>
      <c r="R195" s="487">
        <f t="shared" si="45"/>
        <v>12.900115</v>
      </c>
      <c r="S195" s="487">
        <f t="shared" si="45"/>
        <v>0</v>
      </c>
      <c r="T195" s="487">
        <f t="shared" si="45"/>
        <v>390.46595100000002</v>
      </c>
      <c r="U195" s="488">
        <f t="shared" si="45"/>
        <v>62.068296000000004</v>
      </c>
      <c r="V195" s="485">
        <f t="shared" si="45"/>
        <v>0</v>
      </c>
      <c r="W195" s="487">
        <f t="shared" si="45"/>
        <v>0</v>
      </c>
      <c r="X195" s="485">
        <f t="shared" si="45"/>
        <v>0</v>
      </c>
      <c r="Y195" s="488">
        <f t="shared" si="45"/>
        <v>0</v>
      </c>
      <c r="Z195" s="485">
        <f t="shared" si="45"/>
        <v>0</v>
      </c>
      <c r="AA195" s="487">
        <f t="shared" si="45"/>
        <v>0</v>
      </c>
      <c r="AB195" s="489">
        <v>29.168451000000001</v>
      </c>
    </row>
    <row r="196" spans="1:28">
      <c r="A196" s="455" t="s">
        <v>539</v>
      </c>
      <c r="B196" s="838" t="s">
        <v>569</v>
      </c>
      <c r="C196" s="456">
        <v>69.405083000000005</v>
      </c>
      <c r="D196" s="457">
        <v>69.401374000000004</v>
      </c>
      <c r="E196" s="458">
        <v>0</v>
      </c>
      <c r="F196" s="458">
        <v>0</v>
      </c>
      <c r="G196" s="458">
        <v>66.438541000000001</v>
      </c>
      <c r="H196" s="459">
        <v>2.9628329999999998</v>
      </c>
      <c r="I196" s="460">
        <v>0</v>
      </c>
      <c r="J196" s="461">
        <v>0</v>
      </c>
      <c r="K196" s="460">
        <v>0</v>
      </c>
      <c r="L196" s="462">
        <v>0</v>
      </c>
      <c r="M196" s="460">
        <v>1.580824</v>
      </c>
      <c r="N196" s="461">
        <v>1.343E-3</v>
      </c>
      <c r="O196" s="463"/>
      <c r="P196" s="456">
        <v>0.98810699999999996</v>
      </c>
      <c r="Q196" s="457">
        <v>0.98723799999999995</v>
      </c>
      <c r="R196" s="458">
        <v>0</v>
      </c>
      <c r="S196" s="458">
        <v>0</v>
      </c>
      <c r="T196" s="458">
        <v>0</v>
      </c>
      <c r="U196" s="459">
        <v>0.98723799999999995</v>
      </c>
      <c r="V196" s="460">
        <v>0</v>
      </c>
      <c r="W196" s="461">
        <v>0</v>
      </c>
      <c r="X196" s="460">
        <v>0</v>
      </c>
      <c r="Y196" s="462">
        <v>0</v>
      </c>
      <c r="Z196" s="460">
        <v>8.3500099999999993</v>
      </c>
      <c r="AA196" s="461">
        <v>2.5839999999999999E-3</v>
      </c>
      <c r="AB196" s="463"/>
    </row>
    <row r="197" spans="1:28">
      <c r="A197" s="464" t="s">
        <v>541</v>
      </c>
      <c r="B197" s="839"/>
      <c r="C197" s="465">
        <v>95.748366000000004</v>
      </c>
      <c r="D197" s="466">
        <v>95.726472999999999</v>
      </c>
      <c r="E197" s="467">
        <v>0</v>
      </c>
      <c r="F197" s="467">
        <v>0</v>
      </c>
      <c r="G197" s="467">
        <v>92.429950000000005</v>
      </c>
      <c r="H197" s="468">
        <v>3.2965230000000001</v>
      </c>
      <c r="I197" s="469">
        <v>0</v>
      </c>
      <c r="J197" s="470">
        <v>0</v>
      </c>
      <c r="K197" s="469">
        <v>0</v>
      </c>
      <c r="L197" s="471">
        <v>0</v>
      </c>
      <c r="M197" s="469">
        <v>15.502219</v>
      </c>
      <c r="N197" s="470">
        <v>2.1900000000000001E-3</v>
      </c>
      <c r="O197" s="472"/>
      <c r="P197" s="465">
        <v>300.78284300000001</v>
      </c>
      <c r="Q197" s="466">
        <v>300.73636199999999</v>
      </c>
      <c r="R197" s="467">
        <v>0</v>
      </c>
      <c r="S197" s="467">
        <v>0</v>
      </c>
      <c r="T197" s="467">
        <v>296.40745199999998</v>
      </c>
      <c r="U197" s="468">
        <v>4.3289099999999996</v>
      </c>
      <c r="V197" s="469">
        <v>0</v>
      </c>
      <c r="W197" s="470">
        <v>0</v>
      </c>
      <c r="X197" s="469">
        <v>0</v>
      </c>
      <c r="Y197" s="471">
        <v>0</v>
      </c>
      <c r="Z197" s="469">
        <v>16.983207</v>
      </c>
      <c r="AA197" s="470">
        <v>1.9940000000000001E-3</v>
      </c>
      <c r="AB197" s="472"/>
    </row>
    <row r="198" spans="1:28">
      <c r="A198" s="464" t="s">
        <v>542</v>
      </c>
      <c r="B198" s="839"/>
      <c r="C198" s="465">
        <v>205.68217799999999</v>
      </c>
      <c r="D198" s="466">
        <v>205.638353</v>
      </c>
      <c r="E198" s="467">
        <v>0</v>
      </c>
      <c r="F198" s="467">
        <v>0</v>
      </c>
      <c r="G198" s="467">
        <v>200.741128</v>
      </c>
      <c r="H198" s="468">
        <v>4.8972249999999997</v>
      </c>
      <c r="I198" s="469">
        <v>0</v>
      </c>
      <c r="J198" s="473">
        <v>0</v>
      </c>
      <c r="K198" s="469">
        <v>0</v>
      </c>
      <c r="L198" s="473">
        <v>0</v>
      </c>
      <c r="M198" s="469">
        <v>7.492089</v>
      </c>
      <c r="N198" s="470">
        <v>5.7879999999999997E-3</v>
      </c>
      <c r="O198" s="474"/>
      <c r="P198" s="465">
        <v>105.508561</v>
      </c>
      <c r="Q198" s="466">
        <v>105.468727</v>
      </c>
      <c r="R198" s="467">
        <v>0</v>
      </c>
      <c r="S198" s="467">
        <v>0</v>
      </c>
      <c r="T198" s="467">
        <v>101.32026500000001</v>
      </c>
      <c r="U198" s="468">
        <v>4.1484620000000003</v>
      </c>
      <c r="V198" s="469">
        <v>0</v>
      </c>
      <c r="W198" s="473">
        <v>0</v>
      </c>
      <c r="X198" s="469">
        <v>0</v>
      </c>
      <c r="Y198" s="473">
        <v>0</v>
      </c>
      <c r="Z198" s="469">
        <v>17.753820000000001</v>
      </c>
      <c r="AA198" s="470">
        <v>0.20070399999999999</v>
      </c>
      <c r="AB198" s="474"/>
    </row>
    <row r="199" spans="1:28">
      <c r="A199" s="464" t="s">
        <v>543</v>
      </c>
      <c r="B199" s="839"/>
      <c r="C199" s="465">
        <v>105.438383</v>
      </c>
      <c r="D199" s="466">
        <v>105.368268</v>
      </c>
      <c r="E199" s="467">
        <v>0</v>
      </c>
      <c r="F199" s="467">
        <v>0</v>
      </c>
      <c r="G199" s="467">
        <v>100.722159</v>
      </c>
      <c r="H199" s="468">
        <v>4.646109</v>
      </c>
      <c r="I199" s="469">
        <v>0</v>
      </c>
      <c r="J199" s="470">
        <v>0</v>
      </c>
      <c r="K199" s="469">
        <v>0</v>
      </c>
      <c r="L199" s="471">
        <v>0</v>
      </c>
      <c r="M199" s="469">
        <v>14.196158</v>
      </c>
      <c r="N199" s="470">
        <v>0.18354300000000001</v>
      </c>
      <c r="O199" s="472"/>
      <c r="P199" s="465">
        <v>4.6088620000000002</v>
      </c>
      <c r="Q199" s="466">
        <v>4.580883</v>
      </c>
      <c r="R199" s="467">
        <v>0</v>
      </c>
      <c r="S199" s="467">
        <v>0</v>
      </c>
      <c r="T199" s="467">
        <v>0</v>
      </c>
      <c r="U199" s="468">
        <v>4.580883</v>
      </c>
      <c r="V199" s="469">
        <v>0</v>
      </c>
      <c r="W199" s="470">
        <v>0</v>
      </c>
      <c r="X199" s="469">
        <v>0</v>
      </c>
      <c r="Y199" s="471">
        <v>0</v>
      </c>
      <c r="Z199" s="469">
        <v>5.5414260000000004</v>
      </c>
      <c r="AA199" s="470">
        <v>9.2199999999999997E-4</v>
      </c>
      <c r="AB199" s="472"/>
    </row>
    <row r="200" spans="1:28">
      <c r="A200" s="464" t="s">
        <v>544</v>
      </c>
      <c r="B200" s="839"/>
      <c r="C200" s="465">
        <v>25.66047</v>
      </c>
      <c r="D200" s="466">
        <v>25.401923</v>
      </c>
      <c r="E200" s="467">
        <v>0</v>
      </c>
      <c r="F200" s="467">
        <v>0</v>
      </c>
      <c r="G200" s="467">
        <v>0</v>
      </c>
      <c r="H200" s="468">
        <v>25.401923</v>
      </c>
      <c r="I200" s="469">
        <v>0</v>
      </c>
      <c r="J200" s="470">
        <v>0</v>
      </c>
      <c r="K200" s="469">
        <v>0</v>
      </c>
      <c r="L200" s="471">
        <v>0</v>
      </c>
      <c r="M200" s="469">
        <v>61.772672999999998</v>
      </c>
      <c r="N200" s="470">
        <v>8.1119999999999994E-3</v>
      </c>
      <c r="O200" s="472"/>
      <c r="P200" s="465">
        <v>243.36526799999999</v>
      </c>
      <c r="Q200" s="466">
        <v>243.10921999999999</v>
      </c>
      <c r="R200" s="467">
        <v>0</v>
      </c>
      <c r="S200" s="467">
        <v>0</v>
      </c>
      <c r="T200" s="467">
        <v>213.698001</v>
      </c>
      <c r="U200" s="468">
        <v>29.411218999999999</v>
      </c>
      <c r="V200" s="469">
        <v>0</v>
      </c>
      <c r="W200" s="470">
        <v>0</v>
      </c>
      <c r="X200" s="469">
        <v>0</v>
      </c>
      <c r="Y200" s="471">
        <v>0</v>
      </c>
      <c r="Z200" s="469">
        <v>60.866936000000003</v>
      </c>
      <c r="AA200" s="470">
        <v>4.9940000000000002E-3</v>
      </c>
      <c r="AB200" s="472"/>
    </row>
    <row r="201" spans="1:28">
      <c r="A201" s="464" t="s">
        <v>545</v>
      </c>
      <c r="B201" s="839"/>
      <c r="C201" s="465">
        <v>426.05363199999999</v>
      </c>
      <c r="D201" s="466">
        <v>425.35618799999997</v>
      </c>
      <c r="E201" s="467">
        <v>0.82385600000000003</v>
      </c>
      <c r="F201" s="467">
        <v>0</v>
      </c>
      <c r="G201" s="467">
        <v>365.25914999999998</v>
      </c>
      <c r="H201" s="468">
        <v>59.273181999999998</v>
      </c>
      <c r="I201" s="469">
        <v>0</v>
      </c>
      <c r="J201" s="470">
        <v>0</v>
      </c>
      <c r="K201" s="469">
        <v>0</v>
      </c>
      <c r="L201" s="471">
        <v>0</v>
      </c>
      <c r="M201" s="469">
        <v>7.3935370000000002</v>
      </c>
      <c r="N201" s="470">
        <v>1.2496999999999999E-2</v>
      </c>
      <c r="O201" s="472"/>
      <c r="P201" s="465">
        <v>259.608273</v>
      </c>
      <c r="Q201" s="466">
        <v>258.99679400000002</v>
      </c>
      <c r="R201" s="467">
        <v>0.834731</v>
      </c>
      <c r="S201" s="467">
        <v>0</v>
      </c>
      <c r="T201" s="467">
        <v>208.27316500000001</v>
      </c>
      <c r="U201" s="468">
        <v>49.888897999999998</v>
      </c>
      <c r="V201" s="469">
        <v>0</v>
      </c>
      <c r="W201" s="470">
        <v>0</v>
      </c>
      <c r="X201" s="469">
        <v>0</v>
      </c>
      <c r="Y201" s="471">
        <v>0</v>
      </c>
      <c r="Z201" s="469">
        <v>5.5574599999999998</v>
      </c>
      <c r="AA201" s="470">
        <v>6.9499999999999996E-3</v>
      </c>
      <c r="AB201" s="472"/>
    </row>
    <row r="202" spans="1:28">
      <c r="A202" s="475" t="s">
        <v>546</v>
      </c>
      <c r="B202" s="839"/>
      <c r="C202" s="476">
        <v>122.705946</v>
      </c>
      <c r="D202" s="477">
        <v>122.647505</v>
      </c>
      <c r="E202" s="478">
        <v>0.70834399999999997</v>
      </c>
      <c r="F202" s="478">
        <v>0</v>
      </c>
      <c r="G202" s="478">
        <v>36.929383999999999</v>
      </c>
      <c r="H202" s="479">
        <v>85.009777</v>
      </c>
      <c r="I202" s="480">
        <v>0</v>
      </c>
      <c r="J202" s="481">
        <v>0</v>
      </c>
      <c r="K202" s="480">
        <v>0</v>
      </c>
      <c r="L202" s="482">
        <v>0</v>
      </c>
      <c r="M202" s="480">
        <v>0.34966799999999998</v>
      </c>
      <c r="N202" s="481">
        <v>3.0709999999999999E-3</v>
      </c>
      <c r="O202" s="483"/>
      <c r="P202" s="476">
        <v>223.792145</v>
      </c>
      <c r="Q202" s="477">
        <v>223.711591</v>
      </c>
      <c r="R202" s="478">
        <v>10.724289000000001</v>
      </c>
      <c r="S202" s="478">
        <v>0</v>
      </c>
      <c r="T202" s="478">
        <v>167.29231799999999</v>
      </c>
      <c r="U202" s="479">
        <v>45.694983000000001</v>
      </c>
      <c r="V202" s="480">
        <v>0</v>
      </c>
      <c r="W202" s="481">
        <v>0</v>
      </c>
      <c r="X202" s="480">
        <v>0</v>
      </c>
      <c r="Y202" s="482">
        <v>0</v>
      </c>
      <c r="Z202" s="480">
        <v>0.72890900000000003</v>
      </c>
      <c r="AA202" s="481">
        <v>1.0900000000000001E-4</v>
      </c>
      <c r="AB202" s="483"/>
    </row>
    <row r="203" spans="1:28" ht="12" thickBot="1">
      <c r="A203" s="484" t="s">
        <v>292</v>
      </c>
      <c r="B203" s="840"/>
      <c r="C203" s="485">
        <f t="shared" ref="C203:N203" si="46">+C196+C197+C198+C199+C200+C201+C202</f>
        <v>1050.694058</v>
      </c>
      <c r="D203" s="486">
        <f t="shared" si="46"/>
        <v>1049.540084</v>
      </c>
      <c r="E203" s="487">
        <f t="shared" si="46"/>
        <v>1.5322</v>
      </c>
      <c r="F203" s="487">
        <f t="shared" si="46"/>
        <v>0</v>
      </c>
      <c r="G203" s="487">
        <f t="shared" si="46"/>
        <v>862.52031199999999</v>
      </c>
      <c r="H203" s="488">
        <f t="shared" si="46"/>
        <v>185.487572</v>
      </c>
      <c r="I203" s="485">
        <f t="shared" si="46"/>
        <v>0</v>
      </c>
      <c r="J203" s="487">
        <f t="shared" si="46"/>
        <v>0</v>
      </c>
      <c r="K203" s="485">
        <f t="shared" si="46"/>
        <v>0</v>
      </c>
      <c r="L203" s="488">
        <f t="shared" si="46"/>
        <v>0</v>
      </c>
      <c r="M203" s="485">
        <f t="shared" si="46"/>
        <v>108.28716799999998</v>
      </c>
      <c r="N203" s="487">
        <f t="shared" si="46"/>
        <v>0.21654400000000001</v>
      </c>
      <c r="O203" s="489">
        <v>203.295784</v>
      </c>
      <c r="P203" s="485">
        <f t="shared" ref="P203:AA203" si="47">+P196+P197+P198+P199+P200+P201+P202</f>
        <v>1138.654059</v>
      </c>
      <c r="Q203" s="486">
        <f t="shared" si="47"/>
        <v>1137.590815</v>
      </c>
      <c r="R203" s="487">
        <f t="shared" si="47"/>
        <v>11.55902</v>
      </c>
      <c r="S203" s="487">
        <f t="shared" si="47"/>
        <v>0</v>
      </c>
      <c r="T203" s="487">
        <f t="shared" si="47"/>
        <v>986.99120100000005</v>
      </c>
      <c r="U203" s="488">
        <f t="shared" si="47"/>
        <v>139.040593</v>
      </c>
      <c r="V203" s="485">
        <f t="shared" si="47"/>
        <v>0</v>
      </c>
      <c r="W203" s="487">
        <f t="shared" si="47"/>
        <v>0</v>
      </c>
      <c r="X203" s="485">
        <f t="shared" si="47"/>
        <v>0</v>
      </c>
      <c r="Y203" s="488">
        <f t="shared" si="47"/>
        <v>0</v>
      </c>
      <c r="Z203" s="485">
        <f t="shared" si="47"/>
        <v>115.781768</v>
      </c>
      <c r="AA203" s="487">
        <f t="shared" si="47"/>
        <v>0.21825700000000001</v>
      </c>
      <c r="AB203" s="489">
        <v>206.33538100000001</v>
      </c>
    </row>
    <row r="204" spans="1:28">
      <c r="A204" s="455" t="s">
        <v>539</v>
      </c>
      <c r="B204" s="838" t="s">
        <v>570</v>
      </c>
      <c r="C204" s="456">
        <v>27.391746999999999</v>
      </c>
      <c r="D204" s="457">
        <v>27.387903999999999</v>
      </c>
      <c r="E204" s="458">
        <v>0</v>
      </c>
      <c r="F204" s="458">
        <v>0</v>
      </c>
      <c r="G204" s="458">
        <v>20.290631000000001</v>
      </c>
      <c r="H204" s="459">
        <v>7.0972720000000002</v>
      </c>
      <c r="I204" s="460">
        <v>0</v>
      </c>
      <c r="J204" s="461">
        <v>0</v>
      </c>
      <c r="K204" s="460">
        <v>0</v>
      </c>
      <c r="L204" s="462">
        <v>0</v>
      </c>
      <c r="M204" s="460">
        <v>0.217948</v>
      </c>
      <c r="N204" s="461">
        <v>1.2E-5</v>
      </c>
      <c r="O204" s="463"/>
      <c r="P204" s="456">
        <v>22.831937</v>
      </c>
      <c r="Q204" s="457">
        <v>22.831571</v>
      </c>
      <c r="R204" s="458">
        <v>0</v>
      </c>
      <c r="S204" s="458">
        <v>0</v>
      </c>
      <c r="T204" s="458">
        <v>19.941860999999999</v>
      </c>
      <c r="U204" s="459">
        <v>2.88971</v>
      </c>
      <c r="V204" s="460">
        <v>0</v>
      </c>
      <c r="W204" s="461">
        <v>0</v>
      </c>
      <c r="X204" s="460">
        <v>0</v>
      </c>
      <c r="Y204" s="462">
        <v>0</v>
      </c>
      <c r="Z204" s="460">
        <v>0.47284900000000002</v>
      </c>
      <c r="AA204" s="461">
        <v>9.0000000000000002E-6</v>
      </c>
      <c r="AB204" s="463"/>
    </row>
    <row r="205" spans="1:28">
      <c r="A205" s="464" t="s">
        <v>541</v>
      </c>
      <c r="B205" s="839"/>
      <c r="C205" s="465">
        <v>16.82525</v>
      </c>
      <c r="D205" s="466">
        <v>16.822593999999999</v>
      </c>
      <c r="E205" s="467">
        <v>0</v>
      </c>
      <c r="F205" s="467">
        <v>0</v>
      </c>
      <c r="G205" s="467">
        <v>16.383779000000001</v>
      </c>
      <c r="H205" s="468">
        <v>0.43881500000000001</v>
      </c>
      <c r="I205" s="469">
        <v>0</v>
      </c>
      <c r="J205" s="470">
        <v>0</v>
      </c>
      <c r="K205" s="469">
        <v>0</v>
      </c>
      <c r="L205" s="471">
        <v>0</v>
      </c>
      <c r="M205" s="469">
        <v>0.291854</v>
      </c>
      <c r="N205" s="470">
        <v>1.0000000000000001E-5</v>
      </c>
      <c r="O205" s="472"/>
      <c r="P205" s="465">
        <v>88.743302</v>
      </c>
      <c r="Q205" s="466">
        <v>88.734688000000006</v>
      </c>
      <c r="R205" s="467">
        <v>0</v>
      </c>
      <c r="S205" s="467">
        <v>0</v>
      </c>
      <c r="T205" s="467">
        <v>86.050859000000003</v>
      </c>
      <c r="U205" s="468">
        <v>2.6838289999999998</v>
      </c>
      <c r="V205" s="469">
        <v>0</v>
      </c>
      <c r="W205" s="470">
        <v>0</v>
      </c>
      <c r="X205" s="469">
        <v>0</v>
      </c>
      <c r="Y205" s="471">
        <v>0</v>
      </c>
      <c r="Z205" s="469">
        <v>1.5068239999999999</v>
      </c>
      <c r="AA205" s="470">
        <v>5.8999999999999998E-5</v>
      </c>
      <c r="AB205" s="472"/>
    </row>
    <row r="206" spans="1:28">
      <c r="A206" s="464" t="s">
        <v>542</v>
      </c>
      <c r="B206" s="839"/>
      <c r="C206" s="465">
        <v>63.724631000000002</v>
      </c>
      <c r="D206" s="466">
        <v>63.714202999999998</v>
      </c>
      <c r="E206" s="467">
        <v>0</v>
      </c>
      <c r="F206" s="467">
        <v>0</v>
      </c>
      <c r="G206" s="467">
        <v>52.747183</v>
      </c>
      <c r="H206" s="468">
        <v>10.96702</v>
      </c>
      <c r="I206" s="469">
        <v>0</v>
      </c>
      <c r="J206" s="473">
        <v>0</v>
      </c>
      <c r="K206" s="469">
        <v>0</v>
      </c>
      <c r="L206" s="473">
        <v>0</v>
      </c>
      <c r="M206" s="469">
        <v>0</v>
      </c>
      <c r="N206" s="470">
        <v>0</v>
      </c>
      <c r="O206" s="474"/>
      <c r="P206" s="465">
        <v>17.907487</v>
      </c>
      <c r="Q206" s="466">
        <v>17.906348000000001</v>
      </c>
      <c r="R206" s="467">
        <v>0</v>
      </c>
      <c r="S206" s="467">
        <v>0</v>
      </c>
      <c r="T206" s="467">
        <v>17.048335999999999</v>
      </c>
      <c r="U206" s="468">
        <v>0.858012</v>
      </c>
      <c r="V206" s="469">
        <v>0</v>
      </c>
      <c r="W206" s="473">
        <v>0</v>
      </c>
      <c r="X206" s="469">
        <v>0</v>
      </c>
      <c r="Y206" s="473">
        <v>0</v>
      </c>
      <c r="Z206" s="469">
        <v>0</v>
      </c>
      <c r="AA206" s="470">
        <v>0</v>
      </c>
      <c r="AB206" s="474"/>
    </row>
    <row r="207" spans="1:28">
      <c r="A207" s="464" t="s">
        <v>543</v>
      </c>
      <c r="B207" s="839"/>
      <c r="C207" s="465">
        <v>11.412969</v>
      </c>
      <c r="D207" s="466">
        <v>11.411115000000001</v>
      </c>
      <c r="E207" s="467">
        <v>0</v>
      </c>
      <c r="F207" s="467">
        <v>0</v>
      </c>
      <c r="G207" s="467">
        <v>10.042522</v>
      </c>
      <c r="H207" s="468">
        <v>1.3685929999999999</v>
      </c>
      <c r="I207" s="469">
        <v>0</v>
      </c>
      <c r="J207" s="470">
        <v>0</v>
      </c>
      <c r="K207" s="469">
        <v>0</v>
      </c>
      <c r="L207" s="471">
        <v>0</v>
      </c>
      <c r="M207" s="469">
        <v>0</v>
      </c>
      <c r="N207" s="470">
        <v>0</v>
      </c>
      <c r="O207" s="472"/>
      <c r="P207" s="465">
        <v>26.563680999999999</v>
      </c>
      <c r="Q207" s="466">
        <v>26.559462</v>
      </c>
      <c r="R207" s="467">
        <v>0</v>
      </c>
      <c r="S207" s="467">
        <v>0</v>
      </c>
      <c r="T207" s="467">
        <v>23.837548999999999</v>
      </c>
      <c r="U207" s="468">
        <v>2.7219129999999998</v>
      </c>
      <c r="V207" s="469">
        <v>0</v>
      </c>
      <c r="W207" s="470">
        <v>0</v>
      </c>
      <c r="X207" s="469">
        <v>0</v>
      </c>
      <c r="Y207" s="471">
        <v>0</v>
      </c>
      <c r="Z207" s="469">
        <v>2.2164E-2</v>
      </c>
      <c r="AA207" s="470">
        <v>3.9999999999999998E-6</v>
      </c>
      <c r="AB207" s="472"/>
    </row>
    <row r="208" spans="1:28">
      <c r="A208" s="464" t="s">
        <v>544</v>
      </c>
      <c r="B208" s="839"/>
      <c r="C208" s="465">
        <v>17.664000000000001</v>
      </c>
      <c r="D208" s="466">
        <v>17.660855999999999</v>
      </c>
      <c r="E208" s="467">
        <v>0</v>
      </c>
      <c r="F208" s="467">
        <v>0</v>
      </c>
      <c r="G208" s="467">
        <v>13.794</v>
      </c>
      <c r="H208" s="468">
        <v>3.8668559999999998</v>
      </c>
      <c r="I208" s="469">
        <v>0</v>
      </c>
      <c r="J208" s="470">
        <v>0</v>
      </c>
      <c r="K208" s="469">
        <v>0</v>
      </c>
      <c r="L208" s="471">
        <v>0</v>
      </c>
      <c r="M208" s="469">
        <v>2.6596999999999999E-2</v>
      </c>
      <c r="N208" s="470">
        <v>6.0000000000000002E-6</v>
      </c>
      <c r="O208" s="472"/>
      <c r="P208" s="465">
        <v>5.4434300000000002</v>
      </c>
      <c r="Q208" s="466">
        <v>5.4423649999999997</v>
      </c>
      <c r="R208" s="467">
        <v>0</v>
      </c>
      <c r="S208" s="467">
        <v>0</v>
      </c>
      <c r="T208" s="467">
        <v>0</v>
      </c>
      <c r="U208" s="468">
        <v>5.4423649999999997</v>
      </c>
      <c r="V208" s="469">
        <v>0</v>
      </c>
      <c r="W208" s="470">
        <v>0</v>
      </c>
      <c r="X208" s="469">
        <v>0</v>
      </c>
      <c r="Y208" s="471">
        <v>0</v>
      </c>
      <c r="Z208" s="469">
        <v>0</v>
      </c>
      <c r="AA208" s="470">
        <v>0</v>
      </c>
      <c r="AB208" s="472"/>
    </row>
    <row r="209" spans="1:28">
      <c r="A209" s="464" t="s">
        <v>545</v>
      </c>
      <c r="B209" s="839"/>
      <c r="C209" s="465">
        <v>94.520427999999995</v>
      </c>
      <c r="D209" s="466">
        <v>94.500916000000004</v>
      </c>
      <c r="E209" s="467">
        <v>0</v>
      </c>
      <c r="F209" s="467">
        <v>0</v>
      </c>
      <c r="G209" s="467">
        <v>35.002625999999999</v>
      </c>
      <c r="H209" s="468">
        <v>59.498289999999997</v>
      </c>
      <c r="I209" s="469">
        <v>0</v>
      </c>
      <c r="J209" s="470">
        <v>0</v>
      </c>
      <c r="K209" s="469">
        <v>0</v>
      </c>
      <c r="L209" s="471">
        <v>0</v>
      </c>
      <c r="M209" s="469">
        <v>1.629562</v>
      </c>
      <c r="N209" s="470">
        <v>1.4999999999999999E-4</v>
      </c>
      <c r="O209" s="472"/>
      <c r="P209" s="465">
        <v>95.319293000000002</v>
      </c>
      <c r="Q209" s="466">
        <v>95.300436000000005</v>
      </c>
      <c r="R209" s="467">
        <v>0</v>
      </c>
      <c r="S209" s="467">
        <v>0</v>
      </c>
      <c r="T209" s="467">
        <v>37.057789</v>
      </c>
      <c r="U209" s="468">
        <v>58.242646999999998</v>
      </c>
      <c r="V209" s="469">
        <v>0</v>
      </c>
      <c r="W209" s="470">
        <v>0</v>
      </c>
      <c r="X209" s="469">
        <v>0</v>
      </c>
      <c r="Y209" s="471">
        <v>0</v>
      </c>
      <c r="Z209" s="469">
        <v>0.45968199999999998</v>
      </c>
      <c r="AA209" s="470">
        <v>9.0000000000000006E-5</v>
      </c>
      <c r="AB209" s="472"/>
    </row>
    <row r="210" spans="1:28">
      <c r="A210" s="475" t="s">
        <v>546</v>
      </c>
      <c r="B210" s="839"/>
      <c r="C210" s="476">
        <v>79.799432999999993</v>
      </c>
      <c r="D210" s="477">
        <v>79.784813999999997</v>
      </c>
      <c r="E210" s="478">
        <v>1.952728</v>
      </c>
      <c r="F210" s="478">
        <v>0</v>
      </c>
      <c r="G210" s="478">
        <v>0</v>
      </c>
      <c r="H210" s="479">
        <v>77.832086000000004</v>
      </c>
      <c r="I210" s="480">
        <v>0</v>
      </c>
      <c r="J210" s="481">
        <v>0</v>
      </c>
      <c r="K210" s="480">
        <v>0</v>
      </c>
      <c r="L210" s="482">
        <v>0</v>
      </c>
      <c r="M210" s="480">
        <v>9.9957569999999993</v>
      </c>
      <c r="N210" s="481">
        <v>1.462E-3</v>
      </c>
      <c r="O210" s="483"/>
      <c r="P210" s="476">
        <v>83.261123999999995</v>
      </c>
      <c r="Q210" s="477">
        <v>83.246111999999997</v>
      </c>
      <c r="R210" s="478">
        <v>2.489725</v>
      </c>
      <c r="S210" s="478">
        <v>0</v>
      </c>
      <c r="T210" s="478">
        <v>0</v>
      </c>
      <c r="U210" s="479">
        <v>80.756387000000004</v>
      </c>
      <c r="V210" s="480">
        <v>0</v>
      </c>
      <c r="W210" s="481">
        <v>0</v>
      </c>
      <c r="X210" s="480">
        <v>0</v>
      </c>
      <c r="Y210" s="482">
        <v>0</v>
      </c>
      <c r="Z210" s="480">
        <v>11.499798999999999</v>
      </c>
      <c r="AA210" s="481">
        <v>1.1429999999999999E-3</v>
      </c>
      <c r="AB210" s="483"/>
    </row>
    <row r="211" spans="1:28" ht="12" thickBot="1">
      <c r="A211" s="484" t="s">
        <v>292</v>
      </c>
      <c r="B211" s="840"/>
      <c r="C211" s="485">
        <f t="shared" ref="C211:N211" si="48">+C204+C205+C206+C207+C208+C209+C210</f>
        <v>311.33845799999995</v>
      </c>
      <c r="D211" s="486">
        <f t="shared" si="48"/>
        <v>311.28240199999999</v>
      </c>
      <c r="E211" s="487">
        <f t="shared" si="48"/>
        <v>1.952728</v>
      </c>
      <c r="F211" s="487">
        <f t="shared" si="48"/>
        <v>0</v>
      </c>
      <c r="G211" s="487">
        <f t="shared" si="48"/>
        <v>148.260741</v>
      </c>
      <c r="H211" s="488">
        <f t="shared" si="48"/>
        <v>161.06893200000002</v>
      </c>
      <c r="I211" s="485">
        <f t="shared" si="48"/>
        <v>0</v>
      </c>
      <c r="J211" s="487">
        <f t="shared" si="48"/>
        <v>0</v>
      </c>
      <c r="K211" s="485">
        <f t="shared" si="48"/>
        <v>0</v>
      </c>
      <c r="L211" s="488">
        <f t="shared" si="48"/>
        <v>0</v>
      </c>
      <c r="M211" s="485">
        <f t="shared" si="48"/>
        <v>12.161717999999999</v>
      </c>
      <c r="N211" s="487">
        <f t="shared" si="48"/>
        <v>1.64E-3</v>
      </c>
      <c r="O211" s="489">
        <v>42.312863</v>
      </c>
      <c r="P211" s="485">
        <f t="shared" ref="P211:AA211" si="49">+P204+P205+P206+P207+P208+P209+P210</f>
        <v>340.07025399999998</v>
      </c>
      <c r="Q211" s="486">
        <f t="shared" si="49"/>
        <v>340.020982</v>
      </c>
      <c r="R211" s="487">
        <f t="shared" si="49"/>
        <v>2.489725</v>
      </c>
      <c r="S211" s="487">
        <f t="shared" si="49"/>
        <v>0</v>
      </c>
      <c r="T211" s="487">
        <f t="shared" si="49"/>
        <v>183.93639400000001</v>
      </c>
      <c r="U211" s="488">
        <f t="shared" si="49"/>
        <v>153.594863</v>
      </c>
      <c r="V211" s="485">
        <f t="shared" si="49"/>
        <v>0</v>
      </c>
      <c r="W211" s="487">
        <f t="shared" si="49"/>
        <v>0</v>
      </c>
      <c r="X211" s="485">
        <f t="shared" si="49"/>
        <v>0</v>
      </c>
      <c r="Y211" s="488">
        <f t="shared" si="49"/>
        <v>0</v>
      </c>
      <c r="Z211" s="485">
        <f t="shared" si="49"/>
        <v>13.961317999999999</v>
      </c>
      <c r="AA211" s="487">
        <f t="shared" si="49"/>
        <v>1.305E-3</v>
      </c>
      <c r="AB211" s="489">
        <v>40.563785000000003</v>
      </c>
    </row>
    <row r="212" spans="1:28">
      <c r="A212" s="455" t="s">
        <v>539</v>
      </c>
      <c r="B212" s="838" t="s">
        <v>571</v>
      </c>
      <c r="C212" s="456">
        <v>310.67337300000003</v>
      </c>
      <c r="D212" s="457">
        <v>310.66871600000002</v>
      </c>
      <c r="E212" s="458">
        <v>63.110899000000003</v>
      </c>
      <c r="F212" s="458">
        <v>0</v>
      </c>
      <c r="G212" s="458">
        <v>247.557817</v>
      </c>
      <c r="H212" s="459">
        <v>0</v>
      </c>
      <c r="I212" s="460">
        <v>0</v>
      </c>
      <c r="J212" s="461">
        <v>0</v>
      </c>
      <c r="K212" s="460">
        <v>0</v>
      </c>
      <c r="L212" s="462">
        <v>0</v>
      </c>
      <c r="M212" s="460">
        <v>0</v>
      </c>
      <c r="N212" s="461">
        <v>0</v>
      </c>
      <c r="O212" s="463"/>
      <c r="P212" s="456">
        <v>271.38615099999998</v>
      </c>
      <c r="Q212" s="457">
        <v>271.38510500000001</v>
      </c>
      <c r="R212" s="458">
        <v>226.38314</v>
      </c>
      <c r="S212" s="458">
        <v>0</v>
      </c>
      <c r="T212" s="458">
        <v>45.001964999999998</v>
      </c>
      <c r="U212" s="459">
        <v>0</v>
      </c>
      <c r="V212" s="460">
        <v>0</v>
      </c>
      <c r="W212" s="461">
        <v>0</v>
      </c>
      <c r="X212" s="460">
        <v>0</v>
      </c>
      <c r="Y212" s="462">
        <v>0</v>
      </c>
      <c r="Z212" s="460">
        <v>0</v>
      </c>
      <c r="AA212" s="461">
        <v>0</v>
      </c>
      <c r="AB212" s="463"/>
    </row>
    <row r="213" spans="1:28">
      <c r="A213" s="464" t="s">
        <v>541</v>
      </c>
      <c r="B213" s="839"/>
      <c r="C213" s="465">
        <v>59.565840000000001</v>
      </c>
      <c r="D213" s="466">
        <v>59.560066999999997</v>
      </c>
      <c r="E213" s="467">
        <v>0</v>
      </c>
      <c r="F213" s="467">
        <v>0</v>
      </c>
      <c r="G213" s="467">
        <v>59.192549</v>
      </c>
      <c r="H213" s="468">
        <v>0.36751800000000001</v>
      </c>
      <c r="I213" s="469">
        <v>0</v>
      </c>
      <c r="J213" s="470">
        <v>0</v>
      </c>
      <c r="K213" s="469">
        <v>0</v>
      </c>
      <c r="L213" s="471">
        <v>0</v>
      </c>
      <c r="M213" s="469">
        <v>0</v>
      </c>
      <c r="N213" s="470">
        <v>0</v>
      </c>
      <c r="O213" s="472"/>
      <c r="P213" s="465">
        <v>15.310879</v>
      </c>
      <c r="Q213" s="466">
        <v>15.138642000000001</v>
      </c>
      <c r="R213" s="467">
        <v>0.17129800000000001</v>
      </c>
      <c r="S213" s="467">
        <v>0</v>
      </c>
      <c r="T213" s="467">
        <v>14.843089000000001</v>
      </c>
      <c r="U213" s="468">
        <v>0.29555300000000001</v>
      </c>
      <c r="V213" s="469">
        <v>0</v>
      </c>
      <c r="W213" s="470">
        <v>0</v>
      </c>
      <c r="X213" s="469">
        <v>0</v>
      </c>
      <c r="Y213" s="471">
        <v>0</v>
      </c>
      <c r="Z213" s="469">
        <v>0</v>
      </c>
      <c r="AA213" s="470">
        <v>0</v>
      </c>
      <c r="AB213" s="472"/>
    </row>
    <row r="214" spans="1:28">
      <c r="A214" s="464" t="s">
        <v>542</v>
      </c>
      <c r="B214" s="839"/>
      <c r="C214" s="465">
        <v>19.306277000000001</v>
      </c>
      <c r="D214" s="466">
        <v>18.951142000000001</v>
      </c>
      <c r="E214" s="467">
        <v>0.32272600000000001</v>
      </c>
      <c r="F214" s="467">
        <v>0</v>
      </c>
      <c r="G214" s="467">
        <v>0</v>
      </c>
      <c r="H214" s="468">
        <v>18.951142000000001</v>
      </c>
      <c r="I214" s="469">
        <v>0</v>
      </c>
      <c r="J214" s="473">
        <v>0</v>
      </c>
      <c r="K214" s="469">
        <v>0</v>
      </c>
      <c r="L214" s="473">
        <v>0</v>
      </c>
      <c r="M214" s="469">
        <v>0</v>
      </c>
      <c r="N214" s="470">
        <v>0</v>
      </c>
      <c r="O214" s="474"/>
      <c r="P214" s="465">
        <v>111.085673</v>
      </c>
      <c r="Q214" s="466">
        <v>101.352251</v>
      </c>
      <c r="R214" s="467">
        <v>89.621275999999995</v>
      </c>
      <c r="S214" s="467">
        <v>0</v>
      </c>
      <c r="T214" s="467">
        <v>0</v>
      </c>
      <c r="U214" s="468">
        <v>21.452586</v>
      </c>
      <c r="V214" s="469">
        <v>0</v>
      </c>
      <c r="W214" s="473">
        <v>0</v>
      </c>
      <c r="X214" s="469">
        <v>0</v>
      </c>
      <c r="Y214" s="473">
        <v>0</v>
      </c>
      <c r="Z214" s="469">
        <v>0</v>
      </c>
      <c r="AA214" s="470">
        <v>0</v>
      </c>
      <c r="AB214" s="474"/>
    </row>
    <row r="215" spans="1:28">
      <c r="A215" s="464" t="s">
        <v>543</v>
      </c>
      <c r="B215" s="839"/>
      <c r="C215" s="465">
        <v>167.964584</v>
      </c>
      <c r="D215" s="466">
        <v>97.005240000000001</v>
      </c>
      <c r="E215" s="467">
        <v>113.444056</v>
      </c>
      <c r="F215" s="467">
        <v>0</v>
      </c>
      <c r="G215" s="467">
        <v>0</v>
      </c>
      <c r="H215" s="468">
        <v>54.367047999999997</v>
      </c>
      <c r="I215" s="469">
        <v>0</v>
      </c>
      <c r="J215" s="470">
        <v>0</v>
      </c>
      <c r="K215" s="469">
        <v>0</v>
      </c>
      <c r="L215" s="471">
        <v>0</v>
      </c>
      <c r="M215" s="469">
        <v>0</v>
      </c>
      <c r="N215" s="470">
        <v>0</v>
      </c>
      <c r="O215" s="472"/>
      <c r="P215" s="465">
        <v>268.70606600000002</v>
      </c>
      <c r="Q215" s="466">
        <v>267.17727300000001</v>
      </c>
      <c r="R215" s="467">
        <v>1.3541829999999999</v>
      </c>
      <c r="S215" s="467">
        <v>0</v>
      </c>
      <c r="T215" s="467">
        <v>229.57499999999999</v>
      </c>
      <c r="U215" s="468">
        <v>37.602272999999997</v>
      </c>
      <c r="V215" s="469">
        <v>0</v>
      </c>
      <c r="W215" s="470">
        <v>0</v>
      </c>
      <c r="X215" s="469">
        <v>0</v>
      </c>
      <c r="Y215" s="471">
        <v>0</v>
      </c>
      <c r="Z215" s="469">
        <v>0</v>
      </c>
      <c r="AA215" s="470">
        <v>0</v>
      </c>
      <c r="AB215" s="472"/>
    </row>
    <row r="216" spans="1:28">
      <c r="A216" s="464" t="s">
        <v>544</v>
      </c>
      <c r="B216" s="839"/>
      <c r="C216" s="465">
        <v>702.90486999999996</v>
      </c>
      <c r="D216" s="466">
        <v>698.27102100000002</v>
      </c>
      <c r="E216" s="467">
        <v>4.4878720000000003</v>
      </c>
      <c r="F216" s="467">
        <v>0</v>
      </c>
      <c r="G216" s="467">
        <v>698.27102100000002</v>
      </c>
      <c r="H216" s="468">
        <v>0</v>
      </c>
      <c r="I216" s="469">
        <v>0</v>
      </c>
      <c r="J216" s="470">
        <v>0</v>
      </c>
      <c r="K216" s="469">
        <v>0</v>
      </c>
      <c r="L216" s="471">
        <v>0</v>
      </c>
      <c r="M216" s="469">
        <v>0</v>
      </c>
      <c r="N216" s="470">
        <v>0</v>
      </c>
      <c r="O216" s="472"/>
      <c r="P216" s="465">
        <v>1572.69722</v>
      </c>
      <c r="Q216" s="466">
        <v>1562.0666859999999</v>
      </c>
      <c r="R216" s="467">
        <v>10.312618000000001</v>
      </c>
      <c r="S216" s="467">
        <v>0</v>
      </c>
      <c r="T216" s="467">
        <v>1562.0666859999999</v>
      </c>
      <c r="U216" s="468">
        <v>0</v>
      </c>
      <c r="V216" s="469">
        <v>0</v>
      </c>
      <c r="W216" s="470">
        <v>0</v>
      </c>
      <c r="X216" s="469">
        <v>0</v>
      </c>
      <c r="Y216" s="471">
        <v>0</v>
      </c>
      <c r="Z216" s="469">
        <v>0</v>
      </c>
      <c r="AA216" s="470">
        <v>0</v>
      </c>
      <c r="AB216" s="472"/>
    </row>
    <row r="217" spans="1:28">
      <c r="A217" s="464" t="s">
        <v>545</v>
      </c>
      <c r="B217" s="839"/>
      <c r="C217" s="465">
        <v>4897.1845950000006</v>
      </c>
      <c r="D217" s="466">
        <v>4656.105187000001</v>
      </c>
      <c r="E217" s="467">
        <v>465.15851400000003</v>
      </c>
      <c r="F217" s="467">
        <v>0</v>
      </c>
      <c r="G217" s="467">
        <v>1761.977879</v>
      </c>
      <c r="H217" s="468">
        <v>2669.1066080000001</v>
      </c>
      <c r="I217" s="469">
        <v>0</v>
      </c>
      <c r="J217" s="470">
        <v>0</v>
      </c>
      <c r="K217" s="469">
        <v>0</v>
      </c>
      <c r="L217" s="471">
        <v>0</v>
      </c>
      <c r="M217" s="469">
        <v>0</v>
      </c>
      <c r="N217" s="470">
        <v>0</v>
      </c>
      <c r="O217" s="472"/>
      <c r="P217" s="465">
        <v>5739.7307360000004</v>
      </c>
      <c r="Q217" s="466">
        <v>5670.1694319999997</v>
      </c>
      <c r="R217" s="467">
        <v>68.327029999999993</v>
      </c>
      <c r="S217" s="467">
        <v>0</v>
      </c>
      <c r="T217" s="467">
        <v>2883.4964880000002</v>
      </c>
      <c r="U217" s="468">
        <v>2786.6729439999999</v>
      </c>
      <c r="V217" s="469">
        <v>0</v>
      </c>
      <c r="W217" s="470">
        <v>0</v>
      </c>
      <c r="X217" s="469">
        <v>0</v>
      </c>
      <c r="Y217" s="471">
        <v>0</v>
      </c>
      <c r="Z217" s="469">
        <v>0</v>
      </c>
      <c r="AA217" s="470">
        <v>0</v>
      </c>
      <c r="AB217" s="472"/>
    </row>
    <row r="218" spans="1:28">
      <c r="A218" s="475" t="s">
        <v>546</v>
      </c>
      <c r="B218" s="839"/>
      <c r="C218" s="476">
        <v>1265.9092410000001</v>
      </c>
      <c r="D218" s="477">
        <v>1152.4569550000001</v>
      </c>
      <c r="E218" s="478">
        <v>113.162966</v>
      </c>
      <c r="F218" s="478">
        <v>0</v>
      </c>
      <c r="G218" s="478">
        <v>577.12562500000001</v>
      </c>
      <c r="H218" s="479">
        <v>575.33132999999998</v>
      </c>
      <c r="I218" s="480">
        <v>0</v>
      </c>
      <c r="J218" s="481">
        <v>0</v>
      </c>
      <c r="K218" s="480">
        <v>0</v>
      </c>
      <c r="L218" s="482">
        <v>0</v>
      </c>
      <c r="M218" s="480">
        <v>0</v>
      </c>
      <c r="N218" s="481">
        <v>0</v>
      </c>
      <c r="O218" s="483"/>
      <c r="P218" s="476">
        <v>4963.9310790000009</v>
      </c>
      <c r="Q218" s="477">
        <v>4917.9874849999987</v>
      </c>
      <c r="R218" s="478">
        <v>216.66977</v>
      </c>
      <c r="S218" s="478">
        <v>0</v>
      </c>
      <c r="T218" s="478">
        <v>1780.084102</v>
      </c>
      <c r="U218" s="479">
        <v>2966.2372869999999</v>
      </c>
      <c r="V218" s="480">
        <v>0</v>
      </c>
      <c r="W218" s="481">
        <v>0</v>
      </c>
      <c r="X218" s="480">
        <v>0</v>
      </c>
      <c r="Y218" s="482">
        <v>0</v>
      </c>
      <c r="Z218" s="480">
        <v>0</v>
      </c>
      <c r="AA218" s="481">
        <v>0</v>
      </c>
      <c r="AB218" s="483"/>
    </row>
    <row r="219" spans="1:28" ht="12" thickBot="1">
      <c r="A219" s="484" t="s">
        <v>292</v>
      </c>
      <c r="B219" s="840"/>
      <c r="C219" s="485">
        <f t="shared" ref="C219:N219" si="50">+C212+C213+C214+C215+C216+C217+C218</f>
        <v>7423.508780000001</v>
      </c>
      <c r="D219" s="486">
        <f t="shared" si="50"/>
        <v>6993.0183280000019</v>
      </c>
      <c r="E219" s="487">
        <f t="shared" si="50"/>
        <v>759.68703300000004</v>
      </c>
      <c r="F219" s="487">
        <f t="shared" si="50"/>
        <v>0</v>
      </c>
      <c r="G219" s="487">
        <f t="shared" si="50"/>
        <v>3344.1248909999999</v>
      </c>
      <c r="H219" s="488">
        <f t="shared" si="50"/>
        <v>3318.123646</v>
      </c>
      <c r="I219" s="485">
        <f t="shared" si="50"/>
        <v>0</v>
      </c>
      <c r="J219" s="487">
        <f t="shared" si="50"/>
        <v>0</v>
      </c>
      <c r="K219" s="485">
        <f t="shared" si="50"/>
        <v>0</v>
      </c>
      <c r="L219" s="488">
        <f t="shared" si="50"/>
        <v>0</v>
      </c>
      <c r="M219" s="485">
        <f t="shared" si="50"/>
        <v>0</v>
      </c>
      <c r="N219" s="487">
        <f t="shared" si="50"/>
        <v>0</v>
      </c>
      <c r="O219" s="489">
        <v>12.494014</v>
      </c>
      <c r="P219" s="485">
        <f t="shared" ref="P219:AA219" si="51">+P212+P213+P214+P215+P216+P217+P218</f>
        <v>12942.847804000001</v>
      </c>
      <c r="Q219" s="486">
        <f t="shared" si="51"/>
        <v>12805.276873999999</v>
      </c>
      <c r="R219" s="487">
        <f t="shared" si="51"/>
        <v>612.83931499999994</v>
      </c>
      <c r="S219" s="487">
        <f t="shared" si="51"/>
        <v>0</v>
      </c>
      <c r="T219" s="487">
        <f t="shared" si="51"/>
        <v>6515.0673299999999</v>
      </c>
      <c r="U219" s="488">
        <f t="shared" si="51"/>
        <v>5812.2606429999996</v>
      </c>
      <c r="V219" s="485">
        <f t="shared" si="51"/>
        <v>0</v>
      </c>
      <c r="W219" s="487">
        <f t="shared" si="51"/>
        <v>0</v>
      </c>
      <c r="X219" s="485">
        <f t="shared" si="51"/>
        <v>0</v>
      </c>
      <c r="Y219" s="488">
        <f t="shared" si="51"/>
        <v>0</v>
      </c>
      <c r="Z219" s="485">
        <f t="shared" si="51"/>
        <v>0</v>
      </c>
      <c r="AA219" s="487">
        <f t="shared" si="51"/>
        <v>0</v>
      </c>
      <c r="AB219" s="489">
        <v>9.4704069999999998</v>
      </c>
    </row>
    <row r="220" spans="1:28">
      <c r="A220" s="455" t="s">
        <v>539</v>
      </c>
      <c r="B220" s="838" t="s">
        <v>572</v>
      </c>
      <c r="C220" s="456">
        <v>4.0000000000000003E-5</v>
      </c>
      <c r="D220" s="457">
        <v>4.0000000000000003E-5</v>
      </c>
      <c r="E220" s="458">
        <v>0</v>
      </c>
      <c r="F220" s="458">
        <v>0</v>
      </c>
      <c r="G220" s="458">
        <v>0</v>
      </c>
      <c r="H220" s="459">
        <v>4.0000000000000003E-5</v>
      </c>
      <c r="I220" s="460">
        <v>0</v>
      </c>
      <c r="J220" s="461">
        <v>0</v>
      </c>
      <c r="K220" s="460">
        <v>0</v>
      </c>
      <c r="L220" s="462">
        <v>0</v>
      </c>
      <c r="M220" s="460">
        <v>0</v>
      </c>
      <c r="N220" s="461">
        <v>0</v>
      </c>
      <c r="O220" s="463"/>
      <c r="P220" s="456">
        <v>5.8999999999999998E-5</v>
      </c>
      <c r="Q220" s="457">
        <v>5.8999999999999998E-5</v>
      </c>
      <c r="R220" s="458">
        <v>0</v>
      </c>
      <c r="S220" s="458">
        <v>0</v>
      </c>
      <c r="T220" s="458">
        <v>0</v>
      </c>
      <c r="U220" s="459">
        <v>5.8999999999999998E-5</v>
      </c>
      <c r="V220" s="460">
        <v>0</v>
      </c>
      <c r="W220" s="461">
        <v>0</v>
      </c>
      <c r="X220" s="460">
        <v>0</v>
      </c>
      <c r="Y220" s="462">
        <v>0</v>
      </c>
      <c r="Z220" s="460">
        <v>0</v>
      </c>
      <c r="AA220" s="461">
        <v>0</v>
      </c>
      <c r="AB220" s="463"/>
    </row>
    <row r="221" spans="1:28">
      <c r="A221" s="464" t="s">
        <v>541</v>
      </c>
      <c r="B221" s="839"/>
      <c r="C221" s="465">
        <v>0</v>
      </c>
      <c r="D221" s="466">
        <v>0</v>
      </c>
      <c r="E221" s="467">
        <v>0</v>
      </c>
      <c r="F221" s="467">
        <v>0</v>
      </c>
      <c r="G221" s="467">
        <v>0</v>
      </c>
      <c r="H221" s="468">
        <v>0</v>
      </c>
      <c r="I221" s="469">
        <v>0</v>
      </c>
      <c r="J221" s="470">
        <v>0</v>
      </c>
      <c r="K221" s="469">
        <v>0</v>
      </c>
      <c r="L221" s="471">
        <v>0</v>
      </c>
      <c r="M221" s="469">
        <v>0</v>
      </c>
      <c r="N221" s="470">
        <v>0</v>
      </c>
      <c r="O221" s="472"/>
      <c r="P221" s="465">
        <v>0</v>
      </c>
      <c r="Q221" s="466">
        <v>0</v>
      </c>
      <c r="R221" s="467">
        <v>0</v>
      </c>
      <c r="S221" s="467">
        <v>0</v>
      </c>
      <c r="T221" s="467">
        <v>0</v>
      </c>
      <c r="U221" s="468">
        <v>0</v>
      </c>
      <c r="V221" s="469">
        <v>0</v>
      </c>
      <c r="W221" s="470">
        <v>0</v>
      </c>
      <c r="X221" s="469">
        <v>0</v>
      </c>
      <c r="Y221" s="471">
        <v>0</v>
      </c>
      <c r="Z221" s="469">
        <v>0</v>
      </c>
      <c r="AA221" s="470">
        <v>0</v>
      </c>
      <c r="AB221" s="472"/>
    </row>
    <row r="222" spans="1:28">
      <c r="A222" s="464" t="s">
        <v>542</v>
      </c>
      <c r="B222" s="839"/>
      <c r="C222" s="465">
        <v>0</v>
      </c>
      <c r="D222" s="466">
        <v>0</v>
      </c>
      <c r="E222" s="467">
        <v>0</v>
      </c>
      <c r="F222" s="467">
        <v>0</v>
      </c>
      <c r="G222" s="467">
        <v>0</v>
      </c>
      <c r="H222" s="468">
        <v>0</v>
      </c>
      <c r="I222" s="469">
        <v>0</v>
      </c>
      <c r="J222" s="473">
        <v>0</v>
      </c>
      <c r="K222" s="469">
        <v>0</v>
      </c>
      <c r="L222" s="473">
        <v>0</v>
      </c>
      <c r="M222" s="469">
        <v>0</v>
      </c>
      <c r="N222" s="470">
        <v>0</v>
      </c>
      <c r="O222" s="474"/>
      <c r="P222" s="465">
        <v>0</v>
      </c>
      <c r="Q222" s="466">
        <v>0</v>
      </c>
      <c r="R222" s="467">
        <v>0</v>
      </c>
      <c r="S222" s="467">
        <v>0</v>
      </c>
      <c r="T222" s="467">
        <v>0</v>
      </c>
      <c r="U222" s="468">
        <v>0</v>
      </c>
      <c r="V222" s="469">
        <v>0</v>
      </c>
      <c r="W222" s="473">
        <v>0</v>
      </c>
      <c r="X222" s="469">
        <v>0</v>
      </c>
      <c r="Y222" s="473">
        <v>0</v>
      </c>
      <c r="Z222" s="469">
        <v>0</v>
      </c>
      <c r="AA222" s="470">
        <v>0</v>
      </c>
      <c r="AB222" s="474"/>
    </row>
    <row r="223" spans="1:28">
      <c r="A223" s="464" t="s">
        <v>543</v>
      </c>
      <c r="B223" s="839"/>
      <c r="C223" s="465">
        <v>0</v>
      </c>
      <c r="D223" s="466">
        <v>0</v>
      </c>
      <c r="E223" s="467">
        <v>0</v>
      </c>
      <c r="F223" s="467">
        <v>0</v>
      </c>
      <c r="G223" s="467">
        <v>0</v>
      </c>
      <c r="H223" s="468">
        <v>0</v>
      </c>
      <c r="I223" s="469">
        <v>0</v>
      </c>
      <c r="J223" s="470">
        <v>0</v>
      </c>
      <c r="K223" s="469">
        <v>0</v>
      </c>
      <c r="L223" s="471">
        <v>0</v>
      </c>
      <c r="M223" s="469">
        <v>0</v>
      </c>
      <c r="N223" s="470">
        <v>0</v>
      </c>
      <c r="O223" s="472"/>
      <c r="P223" s="465">
        <v>0</v>
      </c>
      <c r="Q223" s="466">
        <v>0</v>
      </c>
      <c r="R223" s="467">
        <v>0</v>
      </c>
      <c r="S223" s="467">
        <v>0</v>
      </c>
      <c r="T223" s="467">
        <v>0</v>
      </c>
      <c r="U223" s="468">
        <v>0</v>
      </c>
      <c r="V223" s="469">
        <v>0</v>
      </c>
      <c r="W223" s="470">
        <v>0</v>
      </c>
      <c r="X223" s="469">
        <v>0</v>
      </c>
      <c r="Y223" s="471">
        <v>0</v>
      </c>
      <c r="Z223" s="469">
        <v>0</v>
      </c>
      <c r="AA223" s="470">
        <v>0</v>
      </c>
      <c r="AB223" s="472"/>
    </row>
    <row r="224" spans="1:28">
      <c r="A224" s="464" t="s">
        <v>544</v>
      </c>
      <c r="B224" s="839"/>
      <c r="C224" s="465">
        <v>0</v>
      </c>
      <c r="D224" s="466">
        <v>0</v>
      </c>
      <c r="E224" s="467">
        <v>0</v>
      </c>
      <c r="F224" s="467">
        <v>0</v>
      </c>
      <c r="G224" s="467">
        <v>0</v>
      </c>
      <c r="H224" s="468">
        <v>0</v>
      </c>
      <c r="I224" s="469">
        <v>0</v>
      </c>
      <c r="J224" s="470">
        <v>0</v>
      </c>
      <c r="K224" s="469">
        <v>0</v>
      </c>
      <c r="L224" s="471">
        <v>0</v>
      </c>
      <c r="M224" s="469">
        <v>0</v>
      </c>
      <c r="N224" s="470">
        <v>0</v>
      </c>
      <c r="O224" s="472"/>
      <c r="P224" s="465">
        <v>0</v>
      </c>
      <c r="Q224" s="466">
        <v>0</v>
      </c>
      <c r="R224" s="467">
        <v>0</v>
      </c>
      <c r="S224" s="467">
        <v>0</v>
      </c>
      <c r="T224" s="467">
        <v>0</v>
      </c>
      <c r="U224" s="468">
        <v>0</v>
      </c>
      <c r="V224" s="469">
        <v>0</v>
      </c>
      <c r="W224" s="470">
        <v>0</v>
      </c>
      <c r="X224" s="469">
        <v>0</v>
      </c>
      <c r="Y224" s="471">
        <v>0</v>
      </c>
      <c r="Z224" s="469">
        <v>0</v>
      </c>
      <c r="AA224" s="470">
        <v>0</v>
      </c>
      <c r="AB224" s="472"/>
    </row>
    <row r="225" spans="1:28">
      <c r="A225" s="464" t="s">
        <v>545</v>
      </c>
      <c r="B225" s="839"/>
      <c r="C225" s="465">
        <v>0</v>
      </c>
      <c r="D225" s="466">
        <v>0</v>
      </c>
      <c r="E225" s="467">
        <v>0</v>
      </c>
      <c r="F225" s="467">
        <v>0</v>
      </c>
      <c r="G225" s="467">
        <v>0</v>
      </c>
      <c r="H225" s="468">
        <v>0</v>
      </c>
      <c r="I225" s="469">
        <v>0</v>
      </c>
      <c r="J225" s="470">
        <v>0</v>
      </c>
      <c r="K225" s="469">
        <v>0</v>
      </c>
      <c r="L225" s="471">
        <v>0</v>
      </c>
      <c r="M225" s="469">
        <v>0</v>
      </c>
      <c r="N225" s="470">
        <v>0</v>
      </c>
      <c r="O225" s="472"/>
      <c r="P225" s="465">
        <v>0</v>
      </c>
      <c r="Q225" s="466">
        <v>0</v>
      </c>
      <c r="R225" s="467">
        <v>0</v>
      </c>
      <c r="S225" s="467">
        <v>0</v>
      </c>
      <c r="T225" s="467">
        <v>0</v>
      </c>
      <c r="U225" s="468">
        <v>0</v>
      </c>
      <c r="V225" s="469">
        <v>0</v>
      </c>
      <c r="W225" s="470">
        <v>0</v>
      </c>
      <c r="X225" s="469">
        <v>0</v>
      </c>
      <c r="Y225" s="471">
        <v>0</v>
      </c>
      <c r="Z225" s="469">
        <v>0</v>
      </c>
      <c r="AA225" s="470">
        <v>0</v>
      </c>
      <c r="AB225" s="472"/>
    </row>
    <row r="226" spans="1:28">
      <c r="A226" s="475" t="s">
        <v>546</v>
      </c>
      <c r="B226" s="839"/>
      <c r="C226" s="476">
        <v>0</v>
      </c>
      <c r="D226" s="477">
        <v>0</v>
      </c>
      <c r="E226" s="478">
        <v>0</v>
      </c>
      <c r="F226" s="478">
        <v>0</v>
      </c>
      <c r="G226" s="478">
        <v>0</v>
      </c>
      <c r="H226" s="479">
        <v>0</v>
      </c>
      <c r="I226" s="480">
        <v>0</v>
      </c>
      <c r="J226" s="481">
        <v>0</v>
      </c>
      <c r="K226" s="480">
        <v>0</v>
      </c>
      <c r="L226" s="482">
        <v>0</v>
      </c>
      <c r="M226" s="480">
        <v>0</v>
      </c>
      <c r="N226" s="481">
        <v>0</v>
      </c>
      <c r="O226" s="483"/>
      <c r="P226" s="476">
        <v>0</v>
      </c>
      <c r="Q226" s="477">
        <v>0</v>
      </c>
      <c r="R226" s="478">
        <v>0</v>
      </c>
      <c r="S226" s="478">
        <v>0</v>
      </c>
      <c r="T226" s="478">
        <v>0</v>
      </c>
      <c r="U226" s="479">
        <v>0</v>
      </c>
      <c r="V226" s="480">
        <v>0</v>
      </c>
      <c r="W226" s="481">
        <v>0</v>
      </c>
      <c r="X226" s="480">
        <v>0</v>
      </c>
      <c r="Y226" s="482">
        <v>0</v>
      </c>
      <c r="Z226" s="480">
        <v>0</v>
      </c>
      <c r="AA226" s="481">
        <v>0</v>
      </c>
      <c r="AB226" s="483"/>
    </row>
    <row r="227" spans="1:28" ht="12" thickBot="1">
      <c r="A227" s="484" t="s">
        <v>292</v>
      </c>
      <c r="B227" s="840"/>
      <c r="C227" s="485">
        <f t="shared" ref="C227:N227" si="52">+C220+C221+C222+C223+C224+C225+C226</f>
        <v>4.0000000000000003E-5</v>
      </c>
      <c r="D227" s="486">
        <f t="shared" si="52"/>
        <v>4.0000000000000003E-5</v>
      </c>
      <c r="E227" s="487">
        <f t="shared" si="52"/>
        <v>0</v>
      </c>
      <c r="F227" s="487">
        <f t="shared" si="52"/>
        <v>0</v>
      </c>
      <c r="G227" s="487">
        <f t="shared" si="52"/>
        <v>0</v>
      </c>
      <c r="H227" s="488">
        <f t="shared" si="52"/>
        <v>4.0000000000000003E-5</v>
      </c>
      <c r="I227" s="485">
        <f t="shared" si="52"/>
        <v>0</v>
      </c>
      <c r="J227" s="487">
        <f t="shared" si="52"/>
        <v>0</v>
      </c>
      <c r="K227" s="485">
        <f t="shared" si="52"/>
        <v>0</v>
      </c>
      <c r="L227" s="488">
        <f t="shared" si="52"/>
        <v>0</v>
      </c>
      <c r="M227" s="485">
        <f t="shared" si="52"/>
        <v>0</v>
      </c>
      <c r="N227" s="487">
        <f t="shared" si="52"/>
        <v>0</v>
      </c>
      <c r="O227" s="489">
        <v>0</v>
      </c>
      <c r="P227" s="485">
        <f t="shared" ref="P227:AA227" si="53">+P220+P221+P222+P223+P224+P225+P226</f>
        <v>5.8999999999999998E-5</v>
      </c>
      <c r="Q227" s="486">
        <f t="shared" si="53"/>
        <v>5.8999999999999998E-5</v>
      </c>
      <c r="R227" s="487">
        <f t="shared" si="53"/>
        <v>0</v>
      </c>
      <c r="S227" s="487">
        <f t="shared" si="53"/>
        <v>0</v>
      </c>
      <c r="T227" s="487">
        <f t="shared" si="53"/>
        <v>0</v>
      </c>
      <c r="U227" s="488">
        <f t="shared" si="53"/>
        <v>5.8999999999999998E-5</v>
      </c>
      <c r="V227" s="485">
        <f t="shared" si="53"/>
        <v>0</v>
      </c>
      <c r="W227" s="487">
        <f t="shared" si="53"/>
        <v>0</v>
      </c>
      <c r="X227" s="485">
        <f t="shared" si="53"/>
        <v>0</v>
      </c>
      <c r="Y227" s="488">
        <f t="shared" si="53"/>
        <v>0</v>
      </c>
      <c r="Z227" s="485">
        <f t="shared" si="53"/>
        <v>0</v>
      </c>
      <c r="AA227" s="487">
        <f t="shared" si="53"/>
        <v>0</v>
      </c>
      <c r="AB227" s="489">
        <v>0</v>
      </c>
    </row>
    <row r="228" spans="1:28">
      <c r="A228" s="455" t="s">
        <v>539</v>
      </c>
      <c r="B228" s="838" t="s">
        <v>573</v>
      </c>
      <c r="C228" s="456">
        <v>6.3599999999999996E-4</v>
      </c>
      <c r="D228" s="457">
        <v>6.3199999999999997E-4</v>
      </c>
      <c r="E228" s="458">
        <v>0</v>
      </c>
      <c r="F228" s="458">
        <v>0</v>
      </c>
      <c r="G228" s="458">
        <v>0</v>
      </c>
      <c r="H228" s="459">
        <v>6.3199999999999997E-4</v>
      </c>
      <c r="I228" s="460">
        <v>0</v>
      </c>
      <c r="J228" s="461">
        <v>0</v>
      </c>
      <c r="K228" s="460">
        <v>0</v>
      </c>
      <c r="L228" s="462">
        <v>0</v>
      </c>
      <c r="M228" s="460">
        <v>0</v>
      </c>
      <c r="N228" s="461">
        <v>0</v>
      </c>
      <c r="O228" s="463"/>
      <c r="P228" s="456">
        <v>7.0699999999999995E-4</v>
      </c>
      <c r="Q228" s="457">
        <v>4.0499999999999998E-4</v>
      </c>
      <c r="R228" s="458">
        <v>0</v>
      </c>
      <c r="S228" s="458">
        <v>0</v>
      </c>
      <c r="T228" s="458">
        <v>0</v>
      </c>
      <c r="U228" s="459">
        <v>4.0499999999999998E-4</v>
      </c>
      <c r="V228" s="460">
        <v>0</v>
      </c>
      <c r="W228" s="461">
        <v>0</v>
      </c>
      <c r="X228" s="460">
        <v>0</v>
      </c>
      <c r="Y228" s="462">
        <v>0</v>
      </c>
      <c r="Z228" s="460">
        <v>0</v>
      </c>
      <c r="AA228" s="461">
        <v>0</v>
      </c>
      <c r="AB228" s="463"/>
    </row>
    <row r="229" spans="1:28">
      <c r="A229" s="464" t="s">
        <v>541</v>
      </c>
      <c r="B229" s="839"/>
      <c r="C229" s="465">
        <v>0</v>
      </c>
      <c r="D229" s="466">
        <v>0</v>
      </c>
      <c r="E229" s="467">
        <v>0</v>
      </c>
      <c r="F229" s="467">
        <v>0</v>
      </c>
      <c r="G229" s="467">
        <v>0</v>
      </c>
      <c r="H229" s="468">
        <v>0</v>
      </c>
      <c r="I229" s="469">
        <v>0</v>
      </c>
      <c r="J229" s="470">
        <v>0</v>
      </c>
      <c r="K229" s="469">
        <v>0</v>
      </c>
      <c r="L229" s="471">
        <v>0</v>
      </c>
      <c r="M229" s="469">
        <v>0</v>
      </c>
      <c r="N229" s="470">
        <v>0</v>
      </c>
      <c r="O229" s="472"/>
      <c r="P229" s="465">
        <v>0</v>
      </c>
      <c r="Q229" s="466">
        <v>0</v>
      </c>
      <c r="R229" s="467">
        <v>0</v>
      </c>
      <c r="S229" s="467">
        <v>0</v>
      </c>
      <c r="T229" s="467">
        <v>0</v>
      </c>
      <c r="U229" s="468">
        <v>0</v>
      </c>
      <c r="V229" s="469">
        <v>0</v>
      </c>
      <c r="W229" s="470">
        <v>0</v>
      </c>
      <c r="X229" s="469">
        <v>0</v>
      </c>
      <c r="Y229" s="471">
        <v>0</v>
      </c>
      <c r="Z229" s="469">
        <v>0</v>
      </c>
      <c r="AA229" s="470">
        <v>0</v>
      </c>
      <c r="AB229" s="472"/>
    </row>
    <row r="230" spans="1:28">
      <c r="A230" s="464" t="s">
        <v>542</v>
      </c>
      <c r="B230" s="839"/>
      <c r="C230" s="465">
        <v>0</v>
      </c>
      <c r="D230" s="466">
        <v>0</v>
      </c>
      <c r="E230" s="467">
        <v>0</v>
      </c>
      <c r="F230" s="467">
        <v>0</v>
      </c>
      <c r="G230" s="467">
        <v>0</v>
      </c>
      <c r="H230" s="468">
        <v>0</v>
      </c>
      <c r="I230" s="469">
        <v>0</v>
      </c>
      <c r="J230" s="473">
        <v>0</v>
      </c>
      <c r="K230" s="469">
        <v>0</v>
      </c>
      <c r="L230" s="473">
        <v>0</v>
      </c>
      <c r="M230" s="469">
        <v>0</v>
      </c>
      <c r="N230" s="470">
        <v>0</v>
      </c>
      <c r="O230" s="474"/>
      <c r="P230" s="465">
        <v>0</v>
      </c>
      <c r="Q230" s="466">
        <v>0</v>
      </c>
      <c r="R230" s="467">
        <v>0</v>
      </c>
      <c r="S230" s="467">
        <v>0</v>
      </c>
      <c r="T230" s="467">
        <v>0</v>
      </c>
      <c r="U230" s="468">
        <v>0</v>
      </c>
      <c r="V230" s="469">
        <v>0</v>
      </c>
      <c r="W230" s="473">
        <v>0</v>
      </c>
      <c r="X230" s="469">
        <v>0</v>
      </c>
      <c r="Y230" s="473">
        <v>0</v>
      </c>
      <c r="Z230" s="469">
        <v>0</v>
      </c>
      <c r="AA230" s="470">
        <v>0</v>
      </c>
      <c r="AB230" s="474"/>
    </row>
    <row r="231" spans="1:28">
      <c r="A231" s="464" t="s">
        <v>543</v>
      </c>
      <c r="B231" s="839"/>
      <c r="C231" s="465">
        <v>0</v>
      </c>
      <c r="D231" s="466">
        <v>0</v>
      </c>
      <c r="E231" s="467">
        <v>0</v>
      </c>
      <c r="F231" s="467">
        <v>0</v>
      </c>
      <c r="G231" s="467">
        <v>0</v>
      </c>
      <c r="H231" s="468">
        <v>0</v>
      </c>
      <c r="I231" s="469">
        <v>0</v>
      </c>
      <c r="J231" s="470">
        <v>0</v>
      </c>
      <c r="K231" s="469">
        <v>0</v>
      </c>
      <c r="L231" s="471">
        <v>0</v>
      </c>
      <c r="M231" s="469">
        <v>0</v>
      </c>
      <c r="N231" s="470">
        <v>0</v>
      </c>
      <c r="O231" s="472"/>
      <c r="P231" s="465">
        <v>0</v>
      </c>
      <c r="Q231" s="466">
        <v>0</v>
      </c>
      <c r="R231" s="467">
        <v>0</v>
      </c>
      <c r="S231" s="467">
        <v>0</v>
      </c>
      <c r="T231" s="467">
        <v>0</v>
      </c>
      <c r="U231" s="468">
        <v>0</v>
      </c>
      <c r="V231" s="469">
        <v>0</v>
      </c>
      <c r="W231" s="470">
        <v>0</v>
      </c>
      <c r="X231" s="469">
        <v>0</v>
      </c>
      <c r="Y231" s="471">
        <v>0</v>
      </c>
      <c r="Z231" s="469">
        <v>0</v>
      </c>
      <c r="AA231" s="470">
        <v>0</v>
      </c>
      <c r="AB231" s="472"/>
    </row>
    <row r="232" spans="1:28">
      <c r="A232" s="464" t="s">
        <v>544</v>
      </c>
      <c r="B232" s="839"/>
      <c r="C232" s="465">
        <v>0</v>
      </c>
      <c r="D232" s="466">
        <v>0</v>
      </c>
      <c r="E232" s="467">
        <v>0</v>
      </c>
      <c r="F232" s="467">
        <v>0</v>
      </c>
      <c r="G232" s="467">
        <v>0</v>
      </c>
      <c r="H232" s="468">
        <v>0</v>
      </c>
      <c r="I232" s="469">
        <v>0</v>
      </c>
      <c r="J232" s="470">
        <v>0</v>
      </c>
      <c r="K232" s="469">
        <v>0</v>
      </c>
      <c r="L232" s="471">
        <v>0</v>
      </c>
      <c r="M232" s="469">
        <v>0</v>
      </c>
      <c r="N232" s="470">
        <v>0</v>
      </c>
      <c r="O232" s="472"/>
      <c r="P232" s="465">
        <v>0</v>
      </c>
      <c r="Q232" s="466">
        <v>0</v>
      </c>
      <c r="R232" s="467">
        <v>0</v>
      </c>
      <c r="S232" s="467">
        <v>0</v>
      </c>
      <c r="T232" s="467">
        <v>0</v>
      </c>
      <c r="U232" s="468">
        <v>0</v>
      </c>
      <c r="V232" s="469">
        <v>0</v>
      </c>
      <c r="W232" s="470">
        <v>0</v>
      </c>
      <c r="X232" s="469">
        <v>0</v>
      </c>
      <c r="Y232" s="471">
        <v>0</v>
      </c>
      <c r="Z232" s="469">
        <v>0</v>
      </c>
      <c r="AA232" s="470">
        <v>0</v>
      </c>
      <c r="AB232" s="472"/>
    </row>
    <row r="233" spans="1:28">
      <c r="A233" s="464" t="s">
        <v>545</v>
      </c>
      <c r="B233" s="839"/>
      <c r="C233" s="465">
        <v>147.45353399999999</v>
      </c>
      <c r="D233" s="466">
        <v>147.44342900000001</v>
      </c>
      <c r="E233" s="467">
        <v>0</v>
      </c>
      <c r="F233" s="467">
        <v>0</v>
      </c>
      <c r="G233" s="467">
        <v>147.44342900000001</v>
      </c>
      <c r="H233" s="468">
        <v>0</v>
      </c>
      <c r="I233" s="469">
        <v>0</v>
      </c>
      <c r="J233" s="470">
        <v>0</v>
      </c>
      <c r="K233" s="469">
        <v>0</v>
      </c>
      <c r="L233" s="471">
        <v>0</v>
      </c>
      <c r="M233" s="469">
        <v>0</v>
      </c>
      <c r="N233" s="470">
        <v>0</v>
      </c>
      <c r="O233" s="472"/>
      <c r="P233" s="465">
        <v>145.64955</v>
      </c>
      <c r="Q233" s="466">
        <v>145.63864899999999</v>
      </c>
      <c r="R233" s="467">
        <v>0</v>
      </c>
      <c r="S233" s="467">
        <v>0</v>
      </c>
      <c r="T233" s="467">
        <v>145.63864899999999</v>
      </c>
      <c r="U233" s="468">
        <v>0</v>
      </c>
      <c r="V233" s="469">
        <v>0</v>
      </c>
      <c r="W233" s="470">
        <v>0</v>
      </c>
      <c r="X233" s="469">
        <v>0</v>
      </c>
      <c r="Y233" s="471">
        <v>0</v>
      </c>
      <c r="Z233" s="469">
        <v>0</v>
      </c>
      <c r="AA233" s="470">
        <v>0</v>
      </c>
      <c r="AB233" s="472"/>
    </row>
    <row r="234" spans="1:28">
      <c r="A234" s="475" t="s">
        <v>546</v>
      </c>
      <c r="B234" s="839"/>
      <c r="C234" s="476">
        <v>26.592848</v>
      </c>
      <c r="D234" s="477">
        <v>19.046863999999999</v>
      </c>
      <c r="E234" s="478">
        <v>26.592848</v>
      </c>
      <c r="F234" s="478">
        <v>0</v>
      </c>
      <c r="G234" s="478">
        <v>0</v>
      </c>
      <c r="H234" s="479">
        <v>0</v>
      </c>
      <c r="I234" s="480">
        <v>0</v>
      </c>
      <c r="J234" s="481">
        <v>0</v>
      </c>
      <c r="K234" s="480">
        <v>0</v>
      </c>
      <c r="L234" s="482">
        <v>0</v>
      </c>
      <c r="M234" s="480">
        <v>0</v>
      </c>
      <c r="N234" s="481">
        <v>0</v>
      </c>
      <c r="O234" s="483"/>
      <c r="P234" s="476">
        <v>67.922610000000006</v>
      </c>
      <c r="Q234" s="477">
        <v>54.786399000000003</v>
      </c>
      <c r="R234" s="478">
        <v>14.551273999999999</v>
      </c>
      <c r="S234" s="478">
        <v>0</v>
      </c>
      <c r="T234" s="478">
        <v>53.367916999999998</v>
      </c>
      <c r="U234" s="479">
        <v>0</v>
      </c>
      <c r="V234" s="480">
        <v>0</v>
      </c>
      <c r="W234" s="481">
        <v>0</v>
      </c>
      <c r="X234" s="480">
        <v>0</v>
      </c>
      <c r="Y234" s="482">
        <v>0</v>
      </c>
      <c r="Z234" s="480">
        <v>0</v>
      </c>
      <c r="AA234" s="481">
        <v>0</v>
      </c>
      <c r="AB234" s="483"/>
    </row>
    <row r="235" spans="1:28" ht="12" thickBot="1">
      <c r="A235" s="484" t="s">
        <v>292</v>
      </c>
      <c r="B235" s="840"/>
      <c r="C235" s="485">
        <f t="shared" ref="C235:N235" si="54">+C228+C229+C230+C231+C232+C233+C234</f>
        <v>174.04701799999998</v>
      </c>
      <c r="D235" s="486">
        <f t="shared" si="54"/>
        <v>166.490925</v>
      </c>
      <c r="E235" s="487">
        <f t="shared" si="54"/>
        <v>26.592848</v>
      </c>
      <c r="F235" s="487">
        <f t="shared" si="54"/>
        <v>0</v>
      </c>
      <c r="G235" s="487">
        <f t="shared" si="54"/>
        <v>147.44342900000001</v>
      </c>
      <c r="H235" s="488">
        <f t="shared" si="54"/>
        <v>6.3199999999999997E-4</v>
      </c>
      <c r="I235" s="485">
        <f t="shared" si="54"/>
        <v>0</v>
      </c>
      <c r="J235" s="487">
        <f t="shared" si="54"/>
        <v>0</v>
      </c>
      <c r="K235" s="485">
        <f t="shared" si="54"/>
        <v>0</v>
      </c>
      <c r="L235" s="488">
        <f t="shared" si="54"/>
        <v>0</v>
      </c>
      <c r="M235" s="485">
        <f t="shared" si="54"/>
        <v>0</v>
      </c>
      <c r="N235" s="487">
        <f t="shared" si="54"/>
        <v>0</v>
      </c>
      <c r="O235" s="489">
        <v>1.26E-4</v>
      </c>
      <c r="P235" s="485">
        <f t="shared" ref="P235:AA235" si="55">+P228+P229+P230+P231+P232+P233+P234</f>
        <v>213.57286700000003</v>
      </c>
      <c r="Q235" s="486">
        <f t="shared" si="55"/>
        <v>200.425453</v>
      </c>
      <c r="R235" s="487">
        <f t="shared" si="55"/>
        <v>14.551273999999999</v>
      </c>
      <c r="S235" s="487">
        <f t="shared" si="55"/>
        <v>0</v>
      </c>
      <c r="T235" s="487">
        <f t="shared" si="55"/>
        <v>199.00656599999999</v>
      </c>
      <c r="U235" s="488">
        <f t="shared" si="55"/>
        <v>4.0499999999999998E-4</v>
      </c>
      <c r="V235" s="485">
        <f t="shared" si="55"/>
        <v>0</v>
      </c>
      <c r="W235" s="487">
        <f t="shared" si="55"/>
        <v>0</v>
      </c>
      <c r="X235" s="485">
        <f t="shared" si="55"/>
        <v>0</v>
      </c>
      <c r="Y235" s="488">
        <f t="shared" si="55"/>
        <v>0</v>
      </c>
      <c r="Z235" s="485">
        <f t="shared" si="55"/>
        <v>0</v>
      </c>
      <c r="AA235" s="487">
        <f t="shared" si="55"/>
        <v>0</v>
      </c>
      <c r="AB235" s="489">
        <v>4.0499999999999998E-4</v>
      </c>
    </row>
    <row r="236" spans="1:28">
      <c r="A236" s="455" t="s">
        <v>539</v>
      </c>
      <c r="B236" s="838" t="s">
        <v>574</v>
      </c>
      <c r="C236" s="456">
        <v>0</v>
      </c>
      <c r="D236" s="457">
        <v>0</v>
      </c>
      <c r="E236" s="458">
        <v>0</v>
      </c>
      <c r="F236" s="458">
        <v>0</v>
      </c>
      <c r="G236" s="458">
        <v>0</v>
      </c>
      <c r="H236" s="459">
        <v>0</v>
      </c>
      <c r="I236" s="460">
        <v>0</v>
      </c>
      <c r="J236" s="461">
        <v>0</v>
      </c>
      <c r="K236" s="460">
        <v>0</v>
      </c>
      <c r="L236" s="462">
        <v>0</v>
      </c>
      <c r="M236" s="460">
        <v>0</v>
      </c>
      <c r="N236" s="461">
        <v>0</v>
      </c>
      <c r="O236" s="463"/>
      <c r="P236" s="456">
        <v>0</v>
      </c>
      <c r="Q236" s="457">
        <v>0</v>
      </c>
      <c r="R236" s="458">
        <v>0</v>
      </c>
      <c r="S236" s="458">
        <v>0</v>
      </c>
      <c r="T236" s="458">
        <v>0</v>
      </c>
      <c r="U236" s="459">
        <v>0</v>
      </c>
      <c r="V236" s="460">
        <v>0</v>
      </c>
      <c r="W236" s="461">
        <v>0</v>
      </c>
      <c r="X236" s="460">
        <v>0</v>
      </c>
      <c r="Y236" s="462">
        <v>0</v>
      </c>
      <c r="Z236" s="460">
        <v>0</v>
      </c>
      <c r="AA236" s="461">
        <v>0</v>
      </c>
      <c r="AB236" s="463"/>
    </row>
    <row r="237" spans="1:28">
      <c r="A237" s="464" t="s">
        <v>541</v>
      </c>
      <c r="B237" s="839"/>
      <c r="C237" s="465">
        <v>0</v>
      </c>
      <c r="D237" s="466">
        <v>0</v>
      </c>
      <c r="E237" s="467">
        <v>0</v>
      </c>
      <c r="F237" s="467">
        <v>0</v>
      </c>
      <c r="G237" s="467">
        <v>0</v>
      </c>
      <c r="H237" s="468">
        <v>0</v>
      </c>
      <c r="I237" s="469">
        <v>0</v>
      </c>
      <c r="J237" s="470">
        <v>0</v>
      </c>
      <c r="K237" s="469">
        <v>0</v>
      </c>
      <c r="L237" s="471">
        <v>0</v>
      </c>
      <c r="M237" s="469">
        <v>0</v>
      </c>
      <c r="N237" s="470">
        <v>0</v>
      </c>
      <c r="O237" s="472"/>
      <c r="P237" s="465">
        <v>0</v>
      </c>
      <c r="Q237" s="466">
        <v>0</v>
      </c>
      <c r="R237" s="467">
        <v>0</v>
      </c>
      <c r="S237" s="467">
        <v>0</v>
      </c>
      <c r="T237" s="467">
        <v>0</v>
      </c>
      <c r="U237" s="468">
        <v>0</v>
      </c>
      <c r="V237" s="469">
        <v>0</v>
      </c>
      <c r="W237" s="470">
        <v>0</v>
      </c>
      <c r="X237" s="469">
        <v>0</v>
      </c>
      <c r="Y237" s="471">
        <v>0</v>
      </c>
      <c r="Z237" s="469">
        <v>0</v>
      </c>
      <c r="AA237" s="470">
        <v>0</v>
      </c>
      <c r="AB237" s="472"/>
    </row>
    <row r="238" spans="1:28">
      <c r="A238" s="464" t="s">
        <v>542</v>
      </c>
      <c r="B238" s="839"/>
      <c r="C238" s="465">
        <v>0</v>
      </c>
      <c r="D238" s="466">
        <v>0</v>
      </c>
      <c r="E238" s="467">
        <v>0</v>
      </c>
      <c r="F238" s="467">
        <v>0</v>
      </c>
      <c r="G238" s="467">
        <v>0</v>
      </c>
      <c r="H238" s="468">
        <v>0</v>
      </c>
      <c r="I238" s="469">
        <v>0</v>
      </c>
      <c r="J238" s="473">
        <v>0</v>
      </c>
      <c r="K238" s="469">
        <v>0</v>
      </c>
      <c r="L238" s="473">
        <v>0</v>
      </c>
      <c r="M238" s="469">
        <v>0</v>
      </c>
      <c r="N238" s="470">
        <v>0</v>
      </c>
      <c r="O238" s="474"/>
      <c r="P238" s="465">
        <v>0</v>
      </c>
      <c r="Q238" s="466">
        <v>0</v>
      </c>
      <c r="R238" s="467">
        <v>0</v>
      </c>
      <c r="S238" s="467">
        <v>0</v>
      </c>
      <c r="T238" s="467">
        <v>0</v>
      </c>
      <c r="U238" s="468">
        <v>0</v>
      </c>
      <c r="V238" s="469">
        <v>0</v>
      </c>
      <c r="W238" s="473">
        <v>0</v>
      </c>
      <c r="X238" s="469">
        <v>0</v>
      </c>
      <c r="Y238" s="473">
        <v>0</v>
      </c>
      <c r="Z238" s="469">
        <v>0</v>
      </c>
      <c r="AA238" s="470">
        <v>0</v>
      </c>
      <c r="AB238" s="474"/>
    </row>
    <row r="239" spans="1:28">
      <c r="A239" s="464" t="s">
        <v>543</v>
      </c>
      <c r="B239" s="839"/>
      <c r="C239" s="465">
        <v>0</v>
      </c>
      <c r="D239" s="466">
        <v>0</v>
      </c>
      <c r="E239" s="467">
        <v>0</v>
      </c>
      <c r="F239" s="467">
        <v>0</v>
      </c>
      <c r="G239" s="467">
        <v>0</v>
      </c>
      <c r="H239" s="468">
        <v>0</v>
      </c>
      <c r="I239" s="469">
        <v>0</v>
      </c>
      <c r="J239" s="470">
        <v>0</v>
      </c>
      <c r="K239" s="469">
        <v>0</v>
      </c>
      <c r="L239" s="471">
        <v>0</v>
      </c>
      <c r="M239" s="469">
        <v>0</v>
      </c>
      <c r="N239" s="470">
        <v>0</v>
      </c>
      <c r="O239" s="472"/>
      <c r="P239" s="465">
        <v>0</v>
      </c>
      <c r="Q239" s="466">
        <v>0</v>
      </c>
      <c r="R239" s="467">
        <v>0</v>
      </c>
      <c r="S239" s="467">
        <v>0</v>
      </c>
      <c r="T239" s="467">
        <v>0</v>
      </c>
      <c r="U239" s="468">
        <v>0</v>
      </c>
      <c r="V239" s="469">
        <v>0</v>
      </c>
      <c r="W239" s="470">
        <v>0</v>
      </c>
      <c r="X239" s="469">
        <v>0</v>
      </c>
      <c r="Y239" s="471">
        <v>0</v>
      </c>
      <c r="Z239" s="469">
        <v>0</v>
      </c>
      <c r="AA239" s="470">
        <v>0</v>
      </c>
      <c r="AB239" s="472"/>
    </row>
    <row r="240" spans="1:28">
      <c r="A240" s="464" t="s">
        <v>544</v>
      </c>
      <c r="B240" s="839"/>
      <c r="C240" s="465">
        <v>0.90411300000000006</v>
      </c>
      <c r="D240" s="466">
        <v>0.90399799999999997</v>
      </c>
      <c r="E240" s="467">
        <v>0</v>
      </c>
      <c r="F240" s="467">
        <v>0</v>
      </c>
      <c r="G240" s="467">
        <v>0.90399799999999997</v>
      </c>
      <c r="H240" s="468">
        <v>0</v>
      </c>
      <c r="I240" s="469">
        <v>0</v>
      </c>
      <c r="J240" s="470">
        <v>0</v>
      </c>
      <c r="K240" s="469">
        <v>0</v>
      </c>
      <c r="L240" s="471">
        <v>0</v>
      </c>
      <c r="M240" s="469">
        <v>0</v>
      </c>
      <c r="N240" s="470">
        <v>0</v>
      </c>
      <c r="O240" s="472"/>
      <c r="P240" s="465">
        <v>13.378176</v>
      </c>
      <c r="Q240" s="466">
        <v>13.375988</v>
      </c>
      <c r="R240" s="467">
        <v>0</v>
      </c>
      <c r="S240" s="467">
        <v>0</v>
      </c>
      <c r="T240" s="467">
        <v>13.375988</v>
      </c>
      <c r="U240" s="468">
        <v>0</v>
      </c>
      <c r="V240" s="469">
        <v>0</v>
      </c>
      <c r="W240" s="470">
        <v>0</v>
      </c>
      <c r="X240" s="469">
        <v>0</v>
      </c>
      <c r="Y240" s="471">
        <v>0</v>
      </c>
      <c r="Z240" s="469">
        <v>0</v>
      </c>
      <c r="AA240" s="470">
        <v>0</v>
      </c>
      <c r="AB240" s="472"/>
    </row>
    <row r="241" spans="1:28">
      <c r="A241" s="464" t="s">
        <v>545</v>
      </c>
      <c r="B241" s="839"/>
      <c r="C241" s="465">
        <v>12.246608999999999</v>
      </c>
      <c r="D241" s="466">
        <v>12.244956999999999</v>
      </c>
      <c r="E241" s="467">
        <v>0</v>
      </c>
      <c r="F241" s="467">
        <v>0</v>
      </c>
      <c r="G241" s="467">
        <v>12.244956999999999</v>
      </c>
      <c r="H241" s="468">
        <v>0</v>
      </c>
      <c r="I241" s="469">
        <v>0</v>
      </c>
      <c r="J241" s="470">
        <v>0</v>
      </c>
      <c r="K241" s="469">
        <v>0</v>
      </c>
      <c r="L241" s="471">
        <v>0</v>
      </c>
      <c r="M241" s="469">
        <v>0</v>
      </c>
      <c r="N241" s="470">
        <v>0</v>
      </c>
      <c r="O241" s="472"/>
      <c r="P241" s="465">
        <v>0</v>
      </c>
      <c r="Q241" s="466">
        <v>0</v>
      </c>
      <c r="R241" s="467">
        <v>0</v>
      </c>
      <c r="S241" s="467">
        <v>0</v>
      </c>
      <c r="T241" s="467">
        <v>0</v>
      </c>
      <c r="U241" s="468">
        <v>0</v>
      </c>
      <c r="V241" s="469">
        <v>0</v>
      </c>
      <c r="W241" s="470">
        <v>0</v>
      </c>
      <c r="X241" s="469">
        <v>0</v>
      </c>
      <c r="Y241" s="471">
        <v>0</v>
      </c>
      <c r="Z241" s="469">
        <v>0</v>
      </c>
      <c r="AA241" s="470">
        <v>0</v>
      </c>
      <c r="AB241" s="472"/>
    </row>
    <row r="242" spans="1:28">
      <c r="A242" s="475" t="s">
        <v>546</v>
      </c>
      <c r="B242" s="839"/>
      <c r="C242" s="476">
        <v>0</v>
      </c>
      <c r="D242" s="477">
        <v>0</v>
      </c>
      <c r="E242" s="478">
        <v>0</v>
      </c>
      <c r="F242" s="478">
        <v>0</v>
      </c>
      <c r="G242" s="478">
        <v>0</v>
      </c>
      <c r="H242" s="479">
        <v>0</v>
      </c>
      <c r="I242" s="480">
        <v>0</v>
      </c>
      <c r="J242" s="481">
        <v>0</v>
      </c>
      <c r="K242" s="480">
        <v>0</v>
      </c>
      <c r="L242" s="482">
        <v>0</v>
      </c>
      <c r="M242" s="480">
        <v>0</v>
      </c>
      <c r="N242" s="481">
        <v>0</v>
      </c>
      <c r="O242" s="483"/>
      <c r="P242" s="476">
        <v>0</v>
      </c>
      <c r="Q242" s="477">
        <v>0</v>
      </c>
      <c r="R242" s="478">
        <v>0</v>
      </c>
      <c r="S242" s="478">
        <v>0</v>
      </c>
      <c r="T242" s="478">
        <v>0</v>
      </c>
      <c r="U242" s="479">
        <v>0</v>
      </c>
      <c r="V242" s="480">
        <v>0</v>
      </c>
      <c r="W242" s="481">
        <v>0</v>
      </c>
      <c r="X242" s="480">
        <v>0</v>
      </c>
      <c r="Y242" s="482">
        <v>0</v>
      </c>
      <c r="Z242" s="480">
        <v>0</v>
      </c>
      <c r="AA242" s="481">
        <v>0</v>
      </c>
      <c r="AB242" s="483"/>
    </row>
    <row r="243" spans="1:28" ht="12" thickBot="1">
      <c r="A243" s="484" t="s">
        <v>292</v>
      </c>
      <c r="B243" s="840"/>
      <c r="C243" s="485">
        <f t="shared" ref="C243:N243" si="56">+C236+C237+C238+C239+C240+C241+C242</f>
        <v>13.150722</v>
      </c>
      <c r="D243" s="486">
        <f t="shared" si="56"/>
        <v>13.148954999999999</v>
      </c>
      <c r="E243" s="487">
        <f t="shared" si="56"/>
        <v>0</v>
      </c>
      <c r="F243" s="487">
        <f t="shared" si="56"/>
        <v>0</v>
      </c>
      <c r="G243" s="487">
        <f t="shared" si="56"/>
        <v>13.148954999999999</v>
      </c>
      <c r="H243" s="488">
        <f t="shared" si="56"/>
        <v>0</v>
      </c>
      <c r="I243" s="485">
        <f t="shared" si="56"/>
        <v>0</v>
      </c>
      <c r="J243" s="487">
        <f t="shared" si="56"/>
        <v>0</v>
      </c>
      <c r="K243" s="485">
        <f t="shared" si="56"/>
        <v>0</v>
      </c>
      <c r="L243" s="488">
        <f t="shared" si="56"/>
        <v>0</v>
      </c>
      <c r="M243" s="485">
        <f t="shared" si="56"/>
        <v>0</v>
      </c>
      <c r="N243" s="487">
        <f t="shared" si="56"/>
        <v>0</v>
      </c>
      <c r="O243" s="489">
        <v>0</v>
      </c>
      <c r="P243" s="485">
        <f t="shared" ref="P243:AA243" si="57">+P236+P237+P238+P239+P240+P241+P242</f>
        <v>13.378176</v>
      </c>
      <c r="Q243" s="486">
        <f t="shared" si="57"/>
        <v>13.375988</v>
      </c>
      <c r="R243" s="487">
        <f t="shared" si="57"/>
        <v>0</v>
      </c>
      <c r="S243" s="487">
        <f t="shared" si="57"/>
        <v>0</v>
      </c>
      <c r="T243" s="487">
        <f t="shared" si="57"/>
        <v>13.375988</v>
      </c>
      <c r="U243" s="488">
        <f t="shared" si="57"/>
        <v>0</v>
      </c>
      <c r="V243" s="485">
        <f t="shared" si="57"/>
        <v>0</v>
      </c>
      <c r="W243" s="487">
        <f t="shared" si="57"/>
        <v>0</v>
      </c>
      <c r="X243" s="485">
        <f t="shared" si="57"/>
        <v>0</v>
      </c>
      <c r="Y243" s="488">
        <f t="shared" si="57"/>
        <v>0</v>
      </c>
      <c r="Z243" s="485">
        <f t="shared" si="57"/>
        <v>0</v>
      </c>
      <c r="AA243" s="487">
        <f t="shared" si="57"/>
        <v>0</v>
      </c>
      <c r="AB243" s="489">
        <v>0.53503999999999996</v>
      </c>
    </row>
    <row r="244" spans="1:28">
      <c r="A244" s="455" t="s">
        <v>539</v>
      </c>
      <c r="B244" s="838" t="s">
        <v>575</v>
      </c>
      <c r="C244" s="490">
        <v>0</v>
      </c>
      <c r="D244" s="491">
        <v>0</v>
      </c>
      <c r="E244" s="492">
        <v>0</v>
      </c>
      <c r="F244" s="492">
        <v>0</v>
      </c>
      <c r="G244" s="492">
        <v>0</v>
      </c>
      <c r="H244" s="493">
        <v>0</v>
      </c>
      <c r="I244" s="494">
        <v>0</v>
      </c>
      <c r="J244" s="495">
        <v>0</v>
      </c>
      <c r="K244" s="494">
        <v>0</v>
      </c>
      <c r="L244" s="496">
        <v>0</v>
      </c>
      <c r="M244" s="494">
        <v>0</v>
      </c>
      <c r="N244" s="495">
        <v>0</v>
      </c>
      <c r="O244" s="497"/>
      <c r="P244" s="490">
        <v>0</v>
      </c>
      <c r="Q244" s="491">
        <v>0</v>
      </c>
      <c r="R244" s="492">
        <v>0</v>
      </c>
      <c r="S244" s="492">
        <v>0</v>
      </c>
      <c r="T244" s="492">
        <v>0</v>
      </c>
      <c r="U244" s="493">
        <v>0</v>
      </c>
      <c r="V244" s="494">
        <v>0</v>
      </c>
      <c r="W244" s="495">
        <v>0</v>
      </c>
      <c r="X244" s="494">
        <v>0</v>
      </c>
      <c r="Y244" s="496">
        <v>0</v>
      </c>
      <c r="Z244" s="494">
        <v>0</v>
      </c>
      <c r="AA244" s="495">
        <v>0</v>
      </c>
      <c r="AB244" s="497"/>
    </row>
    <row r="245" spans="1:28">
      <c r="A245" s="464" t="s">
        <v>541</v>
      </c>
      <c r="B245" s="839"/>
      <c r="C245" s="498">
        <v>0</v>
      </c>
      <c r="D245" s="499">
        <v>0</v>
      </c>
      <c r="E245" s="500">
        <v>0</v>
      </c>
      <c r="F245" s="500">
        <v>0</v>
      </c>
      <c r="G245" s="500">
        <v>0</v>
      </c>
      <c r="H245" s="501">
        <v>0</v>
      </c>
      <c r="I245" s="502">
        <v>0</v>
      </c>
      <c r="J245" s="503">
        <v>0</v>
      </c>
      <c r="K245" s="502">
        <v>0</v>
      </c>
      <c r="L245" s="504">
        <v>0</v>
      </c>
      <c r="M245" s="502">
        <v>0</v>
      </c>
      <c r="N245" s="503">
        <v>0</v>
      </c>
      <c r="O245" s="505"/>
      <c r="P245" s="498">
        <v>0</v>
      </c>
      <c r="Q245" s="499">
        <v>0</v>
      </c>
      <c r="R245" s="500">
        <v>0</v>
      </c>
      <c r="S245" s="500">
        <v>0</v>
      </c>
      <c r="T245" s="500">
        <v>0</v>
      </c>
      <c r="U245" s="501">
        <v>0</v>
      </c>
      <c r="V245" s="502">
        <v>0</v>
      </c>
      <c r="W245" s="503">
        <v>0</v>
      </c>
      <c r="X245" s="502">
        <v>0</v>
      </c>
      <c r="Y245" s="504">
        <v>0</v>
      </c>
      <c r="Z245" s="502">
        <v>0</v>
      </c>
      <c r="AA245" s="503">
        <v>0</v>
      </c>
      <c r="AB245" s="505"/>
    </row>
    <row r="246" spans="1:28">
      <c r="A246" s="464" t="s">
        <v>542</v>
      </c>
      <c r="B246" s="839"/>
      <c r="C246" s="498">
        <v>0</v>
      </c>
      <c r="D246" s="499">
        <v>0</v>
      </c>
      <c r="E246" s="500">
        <v>0</v>
      </c>
      <c r="F246" s="500">
        <v>0</v>
      </c>
      <c r="G246" s="500">
        <v>0</v>
      </c>
      <c r="H246" s="501">
        <v>0</v>
      </c>
      <c r="I246" s="502">
        <v>0</v>
      </c>
      <c r="J246" s="506">
        <v>0</v>
      </c>
      <c r="K246" s="502">
        <v>0</v>
      </c>
      <c r="L246" s="506">
        <v>0</v>
      </c>
      <c r="M246" s="502">
        <v>0</v>
      </c>
      <c r="N246" s="503">
        <v>0</v>
      </c>
      <c r="O246" s="507"/>
      <c r="P246" s="498">
        <v>0</v>
      </c>
      <c r="Q246" s="499">
        <v>0</v>
      </c>
      <c r="R246" s="500">
        <v>0</v>
      </c>
      <c r="S246" s="500">
        <v>0</v>
      </c>
      <c r="T246" s="500">
        <v>0</v>
      </c>
      <c r="U246" s="501">
        <v>0</v>
      </c>
      <c r="V246" s="502">
        <v>0</v>
      </c>
      <c r="W246" s="506">
        <v>0</v>
      </c>
      <c r="X246" s="502">
        <v>0</v>
      </c>
      <c r="Y246" s="506">
        <v>0</v>
      </c>
      <c r="Z246" s="502">
        <v>0</v>
      </c>
      <c r="AA246" s="503">
        <v>0</v>
      </c>
      <c r="AB246" s="507"/>
    </row>
    <row r="247" spans="1:28">
      <c r="A247" s="464" t="s">
        <v>543</v>
      </c>
      <c r="B247" s="839"/>
      <c r="C247" s="498">
        <v>0</v>
      </c>
      <c r="D247" s="499">
        <v>0</v>
      </c>
      <c r="E247" s="500">
        <v>0</v>
      </c>
      <c r="F247" s="500">
        <v>0</v>
      </c>
      <c r="G247" s="500">
        <v>0</v>
      </c>
      <c r="H247" s="501">
        <v>0</v>
      </c>
      <c r="I247" s="502">
        <v>0</v>
      </c>
      <c r="J247" s="503">
        <v>0</v>
      </c>
      <c r="K247" s="502">
        <v>0</v>
      </c>
      <c r="L247" s="504">
        <v>0</v>
      </c>
      <c r="M247" s="502">
        <v>0</v>
      </c>
      <c r="N247" s="503">
        <v>0</v>
      </c>
      <c r="O247" s="505"/>
      <c r="P247" s="498">
        <v>0</v>
      </c>
      <c r="Q247" s="499">
        <v>0</v>
      </c>
      <c r="R247" s="500">
        <v>0</v>
      </c>
      <c r="S247" s="500">
        <v>0</v>
      </c>
      <c r="T247" s="500">
        <v>0</v>
      </c>
      <c r="U247" s="501">
        <v>0</v>
      </c>
      <c r="V247" s="502">
        <v>0</v>
      </c>
      <c r="W247" s="503">
        <v>0</v>
      </c>
      <c r="X247" s="502">
        <v>0</v>
      </c>
      <c r="Y247" s="504">
        <v>0</v>
      </c>
      <c r="Z247" s="502">
        <v>0</v>
      </c>
      <c r="AA247" s="503">
        <v>0</v>
      </c>
      <c r="AB247" s="505"/>
    </row>
    <row r="248" spans="1:28">
      <c r="A248" s="464" t="s">
        <v>544</v>
      </c>
      <c r="B248" s="839"/>
      <c r="C248" s="498">
        <v>0</v>
      </c>
      <c r="D248" s="499">
        <v>0</v>
      </c>
      <c r="E248" s="500">
        <v>0</v>
      </c>
      <c r="F248" s="500">
        <v>0</v>
      </c>
      <c r="G248" s="500">
        <v>0</v>
      </c>
      <c r="H248" s="501">
        <v>0</v>
      </c>
      <c r="I248" s="502">
        <v>0</v>
      </c>
      <c r="J248" s="503">
        <v>0</v>
      </c>
      <c r="K248" s="502">
        <v>0</v>
      </c>
      <c r="L248" s="504">
        <v>0</v>
      </c>
      <c r="M248" s="502">
        <v>0</v>
      </c>
      <c r="N248" s="503">
        <v>0</v>
      </c>
      <c r="O248" s="505"/>
      <c r="P248" s="498">
        <v>0</v>
      </c>
      <c r="Q248" s="499">
        <v>0</v>
      </c>
      <c r="R248" s="500">
        <v>0</v>
      </c>
      <c r="S248" s="500">
        <v>0</v>
      </c>
      <c r="T248" s="500">
        <v>0</v>
      </c>
      <c r="U248" s="501">
        <v>0</v>
      </c>
      <c r="V248" s="502">
        <v>0</v>
      </c>
      <c r="W248" s="503">
        <v>0</v>
      </c>
      <c r="X248" s="502">
        <v>0</v>
      </c>
      <c r="Y248" s="504">
        <v>0</v>
      </c>
      <c r="Z248" s="502">
        <v>0</v>
      </c>
      <c r="AA248" s="503">
        <v>0</v>
      </c>
      <c r="AB248" s="505"/>
    </row>
    <row r="249" spans="1:28">
      <c r="A249" s="464" t="s">
        <v>545</v>
      </c>
      <c r="B249" s="839"/>
      <c r="C249" s="498">
        <v>0</v>
      </c>
      <c r="D249" s="499">
        <v>0</v>
      </c>
      <c r="E249" s="500">
        <v>0</v>
      </c>
      <c r="F249" s="500">
        <v>0</v>
      </c>
      <c r="G249" s="500">
        <v>0</v>
      </c>
      <c r="H249" s="501">
        <v>0</v>
      </c>
      <c r="I249" s="502">
        <v>0</v>
      </c>
      <c r="J249" s="503">
        <v>0</v>
      </c>
      <c r="K249" s="502">
        <v>0</v>
      </c>
      <c r="L249" s="504">
        <v>0</v>
      </c>
      <c r="M249" s="502">
        <v>0</v>
      </c>
      <c r="N249" s="503">
        <v>0</v>
      </c>
      <c r="O249" s="505"/>
      <c r="P249" s="498">
        <v>0</v>
      </c>
      <c r="Q249" s="499">
        <v>0</v>
      </c>
      <c r="R249" s="500">
        <v>0</v>
      </c>
      <c r="S249" s="500">
        <v>0</v>
      </c>
      <c r="T249" s="500">
        <v>0</v>
      </c>
      <c r="U249" s="501">
        <v>0</v>
      </c>
      <c r="V249" s="502">
        <v>0</v>
      </c>
      <c r="W249" s="503">
        <v>0</v>
      </c>
      <c r="X249" s="502">
        <v>0</v>
      </c>
      <c r="Y249" s="504">
        <v>0</v>
      </c>
      <c r="Z249" s="502">
        <v>0</v>
      </c>
      <c r="AA249" s="503">
        <v>0</v>
      </c>
      <c r="AB249" s="505"/>
    </row>
    <row r="250" spans="1:28">
      <c r="A250" s="475" t="s">
        <v>546</v>
      </c>
      <c r="B250" s="839"/>
      <c r="C250" s="508">
        <v>0</v>
      </c>
      <c r="D250" s="509">
        <v>0</v>
      </c>
      <c r="E250" s="510">
        <v>0</v>
      </c>
      <c r="F250" s="510">
        <v>0</v>
      </c>
      <c r="G250" s="510">
        <v>0</v>
      </c>
      <c r="H250" s="511">
        <v>0</v>
      </c>
      <c r="I250" s="512">
        <v>0</v>
      </c>
      <c r="J250" s="513">
        <v>0</v>
      </c>
      <c r="K250" s="512">
        <v>0</v>
      </c>
      <c r="L250" s="514">
        <v>0</v>
      </c>
      <c r="M250" s="512">
        <v>0</v>
      </c>
      <c r="N250" s="513">
        <v>0</v>
      </c>
      <c r="O250" s="515"/>
      <c r="P250" s="508">
        <v>0</v>
      </c>
      <c r="Q250" s="509">
        <v>0</v>
      </c>
      <c r="R250" s="510">
        <v>0</v>
      </c>
      <c r="S250" s="510">
        <v>0</v>
      </c>
      <c r="T250" s="510">
        <v>0</v>
      </c>
      <c r="U250" s="511">
        <v>0</v>
      </c>
      <c r="V250" s="512">
        <v>0</v>
      </c>
      <c r="W250" s="513">
        <v>0</v>
      </c>
      <c r="X250" s="512">
        <v>0</v>
      </c>
      <c r="Y250" s="514">
        <v>0</v>
      </c>
      <c r="Z250" s="512">
        <v>0</v>
      </c>
      <c r="AA250" s="513">
        <v>0</v>
      </c>
      <c r="AB250" s="515"/>
    </row>
    <row r="251" spans="1:28" ht="12" thickBot="1">
      <c r="A251" s="484" t="s">
        <v>292</v>
      </c>
      <c r="B251" s="840"/>
      <c r="C251" s="516">
        <f t="shared" ref="C251:N251" si="58">+C244+C245+C246+C247+C248+C249+C250</f>
        <v>0</v>
      </c>
      <c r="D251" s="517">
        <f t="shared" si="58"/>
        <v>0</v>
      </c>
      <c r="E251" s="518">
        <f t="shared" si="58"/>
        <v>0</v>
      </c>
      <c r="F251" s="518">
        <f t="shared" si="58"/>
        <v>0</v>
      </c>
      <c r="G251" s="518">
        <f t="shared" si="58"/>
        <v>0</v>
      </c>
      <c r="H251" s="519">
        <f t="shared" si="58"/>
        <v>0</v>
      </c>
      <c r="I251" s="516">
        <f t="shared" si="58"/>
        <v>0</v>
      </c>
      <c r="J251" s="518">
        <f t="shared" si="58"/>
        <v>0</v>
      </c>
      <c r="K251" s="516">
        <f t="shared" si="58"/>
        <v>0</v>
      </c>
      <c r="L251" s="519">
        <f t="shared" si="58"/>
        <v>0</v>
      </c>
      <c r="M251" s="516">
        <f t="shared" si="58"/>
        <v>0</v>
      </c>
      <c r="N251" s="518">
        <f t="shared" si="58"/>
        <v>0</v>
      </c>
      <c r="O251" s="520">
        <v>0</v>
      </c>
      <c r="P251" s="516">
        <f t="shared" ref="P251:AA251" si="59">+P244+P245+P246+P247+P248+P249+P250</f>
        <v>0</v>
      </c>
      <c r="Q251" s="517">
        <f t="shared" si="59"/>
        <v>0</v>
      </c>
      <c r="R251" s="518">
        <f t="shared" si="59"/>
        <v>0</v>
      </c>
      <c r="S251" s="518">
        <f t="shared" si="59"/>
        <v>0</v>
      </c>
      <c r="T251" s="518">
        <f t="shared" si="59"/>
        <v>0</v>
      </c>
      <c r="U251" s="519">
        <f t="shared" si="59"/>
        <v>0</v>
      </c>
      <c r="V251" s="516">
        <f t="shared" si="59"/>
        <v>0</v>
      </c>
      <c r="W251" s="518">
        <f t="shared" si="59"/>
        <v>0</v>
      </c>
      <c r="X251" s="516">
        <f t="shared" si="59"/>
        <v>0</v>
      </c>
      <c r="Y251" s="519">
        <f t="shared" si="59"/>
        <v>0</v>
      </c>
      <c r="Z251" s="516">
        <f t="shared" si="59"/>
        <v>0</v>
      </c>
      <c r="AA251" s="518">
        <f t="shared" si="59"/>
        <v>0</v>
      </c>
      <c r="AB251" s="520">
        <v>0</v>
      </c>
    </row>
    <row r="252" spans="1:28">
      <c r="A252" s="455" t="s">
        <v>539</v>
      </c>
      <c r="B252" s="838" t="s">
        <v>576</v>
      </c>
      <c r="C252" s="456">
        <v>1.4799999999999999E-4</v>
      </c>
      <c r="D252" s="457">
        <v>1.46E-4</v>
      </c>
      <c r="E252" s="458">
        <v>0</v>
      </c>
      <c r="F252" s="458">
        <v>0</v>
      </c>
      <c r="G252" s="458">
        <v>0</v>
      </c>
      <c r="H252" s="459">
        <v>1.46E-4</v>
      </c>
      <c r="I252" s="460">
        <v>0</v>
      </c>
      <c r="J252" s="461">
        <v>0</v>
      </c>
      <c r="K252" s="460">
        <v>0</v>
      </c>
      <c r="L252" s="462">
        <v>0</v>
      </c>
      <c r="M252" s="460">
        <v>0</v>
      </c>
      <c r="N252" s="461">
        <v>0</v>
      </c>
      <c r="O252" s="463"/>
      <c r="P252" s="456">
        <v>4.8999999999999998E-5</v>
      </c>
      <c r="Q252" s="457">
        <v>4.8999999999999998E-5</v>
      </c>
      <c r="R252" s="458">
        <v>0</v>
      </c>
      <c r="S252" s="458">
        <v>0</v>
      </c>
      <c r="T252" s="458">
        <v>0</v>
      </c>
      <c r="U252" s="459">
        <v>4.8999999999999998E-5</v>
      </c>
      <c r="V252" s="460">
        <v>0</v>
      </c>
      <c r="W252" s="461">
        <v>0</v>
      </c>
      <c r="X252" s="460">
        <v>0</v>
      </c>
      <c r="Y252" s="462">
        <v>0</v>
      </c>
      <c r="Z252" s="460">
        <v>0</v>
      </c>
      <c r="AA252" s="461">
        <v>0</v>
      </c>
      <c r="AB252" s="463"/>
    </row>
    <row r="253" spans="1:28">
      <c r="A253" s="464" t="s">
        <v>541</v>
      </c>
      <c r="B253" s="839"/>
      <c r="C253" s="465">
        <v>0</v>
      </c>
      <c r="D253" s="466">
        <v>0</v>
      </c>
      <c r="E253" s="467">
        <v>0</v>
      </c>
      <c r="F253" s="467">
        <v>0</v>
      </c>
      <c r="G253" s="467">
        <v>0</v>
      </c>
      <c r="H253" s="468">
        <v>0</v>
      </c>
      <c r="I253" s="469">
        <v>0</v>
      </c>
      <c r="J253" s="470">
        <v>0</v>
      </c>
      <c r="K253" s="469">
        <v>0</v>
      </c>
      <c r="L253" s="471">
        <v>0</v>
      </c>
      <c r="M253" s="469">
        <v>0</v>
      </c>
      <c r="N253" s="470">
        <v>0</v>
      </c>
      <c r="O253" s="472"/>
      <c r="P253" s="465">
        <v>0</v>
      </c>
      <c r="Q253" s="466">
        <v>0</v>
      </c>
      <c r="R253" s="467">
        <v>0</v>
      </c>
      <c r="S253" s="467">
        <v>0</v>
      </c>
      <c r="T253" s="467">
        <v>0</v>
      </c>
      <c r="U253" s="468">
        <v>0</v>
      </c>
      <c r="V253" s="469">
        <v>0</v>
      </c>
      <c r="W253" s="470">
        <v>0</v>
      </c>
      <c r="X253" s="469">
        <v>0</v>
      </c>
      <c r="Y253" s="471">
        <v>0</v>
      </c>
      <c r="Z253" s="469">
        <v>0</v>
      </c>
      <c r="AA253" s="470">
        <v>0</v>
      </c>
      <c r="AB253" s="472"/>
    </row>
    <row r="254" spans="1:28">
      <c r="A254" s="464" t="s">
        <v>542</v>
      </c>
      <c r="B254" s="839"/>
      <c r="C254" s="465">
        <v>0</v>
      </c>
      <c r="D254" s="466">
        <v>0</v>
      </c>
      <c r="E254" s="467">
        <v>0</v>
      </c>
      <c r="F254" s="467">
        <v>0</v>
      </c>
      <c r="G254" s="467">
        <v>0</v>
      </c>
      <c r="H254" s="468">
        <v>0</v>
      </c>
      <c r="I254" s="469">
        <v>0</v>
      </c>
      <c r="J254" s="473">
        <v>0</v>
      </c>
      <c r="K254" s="469">
        <v>0</v>
      </c>
      <c r="L254" s="473">
        <v>0</v>
      </c>
      <c r="M254" s="469">
        <v>0</v>
      </c>
      <c r="N254" s="470">
        <v>0</v>
      </c>
      <c r="O254" s="474"/>
      <c r="P254" s="465">
        <v>0</v>
      </c>
      <c r="Q254" s="466">
        <v>0</v>
      </c>
      <c r="R254" s="467">
        <v>0</v>
      </c>
      <c r="S254" s="467">
        <v>0</v>
      </c>
      <c r="T254" s="467">
        <v>0</v>
      </c>
      <c r="U254" s="468">
        <v>0</v>
      </c>
      <c r="V254" s="469">
        <v>0</v>
      </c>
      <c r="W254" s="473">
        <v>0</v>
      </c>
      <c r="X254" s="469">
        <v>0</v>
      </c>
      <c r="Y254" s="473">
        <v>0</v>
      </c>
      <c r="Z254" s="469">
        <v>0</v>
      </c>
      <c r="AA254" s="470">
        <v>0</v>
      </c>
      <c r="AB254" s="474"/>
    </row>
    <row r="255" spans="1:28">
      <c r="A255" s="464" t="s">
        <v>543</v>
      </c>
      <c r="B255" s="839"/>
      <c r="C255" s="465">
        <v>0</v>
      </c>
      <c r="D255" s="466">
        <v>0</v>
      </c>
      <c r="E255" s="467">
        <v>0</v>
      </c>
      <c r="F255" s="467">
        <v>0</v>
      </c>
      <c r="G255" s="467">
        <v>0</v>
      </c>
      <c r="H255" s="468">
        <v>0</v>
      </c>
      <c r="I255" s="469">
        <v>0</v>
      </c>
      <c r="J255" s="470">
        <v>0</v>
      </c>
      <c r="K255" s="469">
        <v>0</v>
      </c>
      <c r="L255" s="471">
        <v>0</v>
      </c>
      <c r="M255" s="469">
        <v>0</v>
      </c>
      <c r="N255" s="470">
        <v>0</v>
      </c>
      <c r="O255" s="472"/>
      <c r="P255" s="465">
        <v>0</v>
      </c>
      <c r="Q255" s="466">
        <v>0</v>
      </c>
      <c r="R255" s="467">
        <v>0</v>
      </c>
      <c r="S255" s="467">
        <v>0</v>
      </c>
      <c r="T255" s="467">
        <v>0</v>
      </c>
      <c r="U255" s="468">
        <v>0</v>
      </c>
      <c r="V255" s="469">
        <v>0</v>
      </c>
      <c r="W255" s="470">
        <v>0</v>
      </c>
      <c r="X255" s="469">
        <v>0</v>
      </c>
      <c r="Y255" s="471">
        <v>0</v>
      </c>
      <c r="Z255" s="469">
        <v>0</v>
      </c>
      <c r="AA255" s="470">
        <v>0</v>
      </c>
      <c r="AB255" s="472"/>
    </row>
    <row r="256" spans="1:28">
      <c r="A256" s="464" t="s">
        <v>544</v>
      </c>
      <c r="B256" s="839"/>
      <c r="C256" s="465">
        <v>0</v>
      </c>
      <c r="D256" s="466">
        <v>0</v>
      </c>
      <c r="E256" s="467">
        <v>0</v>
      </c>
      <c r="F256" s="467">
        <v>0</v>
      </c>
      <c r="G256" s="467">
        <v>0</v>
      </c>
      <c r="H256" s="468">
        <v>0</v>
      </c>
      <c r="I256" s="469">
        <v>0</v>
      </c>
      <c r="J256" s="470">
        <v>0</v>
      </c>
      <c r="K256" s="469">
        <v>0</v>
      </c>
      <c r="L256" s="471">
        <v>0</v>
      </c>
      <c r="M256" s="469">
        <v>0</v>
      </c>
      <c r="N256" s="470">
        <v>0</v>
      </c>
      <c r="O256" s="472"/>
      <c r="P256" s="465">
        <v>0</v>
      </c>
      <c r="Q256" s="466">
        <v>0</v>
      </c>
      <c r="R256" s="467">
        <v>0</v>
      </c>
      <c r="S256" s="467">
        <v>0</v>
      </c>
      <c r="T256" s="467">
        <v>0</v>
      </c>
      <c r="U256" s="468">
        <v>0</v>
      </c>
      <c r="V256" s="469">
        <v>0</v>
      </c>
      <c r="W256" s="470">
        <v>0</v>
      </c>
      <c r="X256" s="469">
        <v>0</v>
      </c>
      <c r="Y256" s="471">
        <v>0</v>
      </c>
      <c r="Z256" s="469">
        <v>0</v>
      </c>
      <c r="AA256" s="470">
        <v>0</v>
      </c>
      <c r="AB256" s="472"/>
    </row>
    <row r="257" spans="1:28">
      <c r="A257" s="464" t="s">
        <v>545</v>
      </c>
      <c r="B257" s="839"/>
      <c r="C257" s="465">
        <v>0</v>
      </c>
      <c r="D257" s="466">
        <v>0</v>
      </c>
      <c r="E257" s="467">
        <v>0</v>
      </c>
      <c r="F257" s="467">
        <v>0</v>
      </c>
      <c r="G257" s="467">
        <v>0</v>
      </c>
      <c r="H257" s="468">
        <v>0</v>
      </c>
      <c r="I257" s="469">
        <v>0</v>
      </c>
      <c r="J257" s="470">
        <v>0</v>
      </c>
      <c r="K257" s="469">
        <v>0</v>
      </c>
      <c r="L257" s="471">
        <v>0</v>
      </c>
      <c r="M257" s="469">
        <v>0</v>
      </c>
      <c r="N257" s="470">
        <v>0</v>
      </c>
      <c r="O257" s="472"/>
      <c r="P257" s="465">
        <v>0</v>
      </c>
      <c r="Q257" s="466">
        <v>0</v>
      </c>
      <c r="R257" s="467">
        <v>0</v>
      </c>
      <c r="S257" s="467">
        <v>0</v>
      </c>
      <c r="T257" s="467">
        <v>0</v>
      </c>
      <c r="U257" s="468">
        <v>0</v>
      </c>
      <c r="V257" s="469">
        <v>0</v>
      </c>
      <c r="W257" s="470">
        <v>0</v>
      </c>
      <c r="X257" s="469">
        <v>0</v>
      </c>
      <c r="Y257" s="471">
        <v>0</v>
      </c>
      <c r="Z257" s="469">
        <v>0</v>
      </c>
      <c r="AA257" s="470">
        <v>0</v>
      </c>
      <c r="AB257" s="472"/>
    </row>
    <row r="258" spans="1:28">
      <c r="A258" s="475" t="s">
        <v>546</v>
      </c>
      <c r="B258" s="839"/>
      <c r="C258" s="476">
        <v>0</v>
      </c>
      <c r="D258" s="477">
        <v>0</v>
      </c>
      <c r="E258" s="478">
        <v>0</v>
      </c>
      <c r="F258" s="478">
        <v>0</v>
      </c>
      <c r="G258" s="478">
        <v>0</v>
      </c>
      <c r="H258" s="479">
        <v>0</v>
      </c>
      <c r="I258" s="480">
        <v>0</v>
      </c>
      <c r="J258" s="481">
        <v>0</v>
      </c>
      <c r="K258" s="480">
        <v>0</v>
      </c>
      <c r="L258" s="482">
        <v>0</v>
      </c>
      <c r="M258" s="480">
        <v>0</v>
      </c>
      <c r="N258" s="481">
        <v>0</v>
      </c>
      <c r="O258" s="483"/>
      <c r="P258" s="476">
        <v>0</v>
      </c>
      <c r="Q258" s="477">
        <v>0</v>
      </c>
      <c r="R258" s="478">
        <v>0</v>
      </c>
      <c r="S258" s="478">
        <v>0</v>
      </c>
      <c r="T258" s="478">
        <v>0</v>
      </c>
      <c r="U258" s="479">
        <v>0</v>
      </c>
      <c r="V258" s="480">
        <v>0</v>
      </c>
      <c r="W258" s="481">
        <v>0</v>
      </c>
      <c r="X258" s="480">
        <v>0</v>
      </c>
      <c r="Y258" s="482">
        <v>0</v>
      </c>
      <c r="Z258" s="480">
        <v>0</v>
      </c>
      <c r="AA258" s="481">
        <v>0</v>
      </c>
      <c r="AB258" s="483"/>
    </row>
    <row r="259" spans="1:28" ht="12" thickBot="1">
      <c r="A259" s="484" t="s">
        <v>292</v>
      </c>
      <c r="B259" s="840"/>
      <c r="C259" s="485">
        <f t="shared" ref="C259:N259" si="60">+C252+C253+C254+C255+C256+C257+C258</f>
        <v>1.4799999999999999E-4</v>
      </c>
      <c r="D259" s="486">
        <f t="shared" si="60"/>
        <v>1.46E-4</v>
      </c>
      <c r="E259" s="487">
        <f t="shared" si="60"/>
        <v>0</v>
      </c>
      <c r="F259" s="487">
        <f t="shared" si="60"/>
        <v>0</v>
      </c>
      <c r="G259" s="487">
        <f t="shared" si="60"/>
        <v>0</v>
      </c>
      <c r="H259" s="488">
        <f t="shared" si="60"/>
        <v>1.46E-4</v>
      </c>
      <c r="I259" s="485">
        <f t="shared" si="60"/>
        <v>0</v>
      </c>
      <c r="J259" s="487">
        <f t="shared" si="60"/>
        <v>0</v>
      </c>
      <c r="K259" s="485">
        <f t="shared" si="60"/>
        <v>0</v>
      </c>
      <c r="L259" s="488">
        <f t="shared" si="60"/>
        <v>0</v>
      </c>
      <c r="M259" s="485">
        <f t="shared" si="60"/>
        <v>0</v>
      </c>
      <c r="N259" s="487">
        <f t="shared" si="60"/>
        <v>0</v>
      </c>
      <c r="O259" s="489">
        <v>2.0999999999999999E-5</v>
      </c>
      <c r="P259" s="485">
        <f t="shared" ref="P259:AA259" si="61">+P252+P253+P254+P255+P256+P257+P258</f>
        <v>4.8999999999999998E-5</v>
      </c>
      <c r="Q259" s="486">
        <f t="shared" si="61"/>
        <v>4.8999999999999998E-5</v>
      </c>
      <c r="R259" s="487">
        <f t="shared" si="61"/>
        <v>0</v>
      </c>
      <c r="S259" s="487">
        <f t="shared" si="61"/>
        <v>0</v>
      </c>
      <c r="T259" s="487">
        <f t="shared" si="61"/>
        <v>0</v>
      </c>
      <c r="U259" s="488">
        <f t="shared" si="61"/>
        <v>4.8999999999999998E-5</v>
      </c>
      <c r="V259" s="485">
        <f t="shared" si="61"/>
        <v>0</v>
      </c>
      <c r="W259" s="487">
        <f t="shared" si="61"/>
        <v>0</v>
      </c>
      <c r="X259" s="485">
        <f t="shared" si="61"/>
        <v>0</v>
      </c>
      <c r="Y259" s="488">
        <f t="shared" si="61"/>
        <v>0</v>
      </c>
      <c r="Z259" s="485">
        <f t="shared" si="61"/>
        <v>0</v>
      </c>
      <c r="AA259" s="487">
        <f t="shared" si="61"/>
        <v>0</v>
      </c>
      <c r="AB259" s="489">
        <v>0</v>
      </c>
    </row>
    <row r="260" spans="1:28">
      <c r="A260" s="455" t="s">
        <v>539</v>
      </c>
      <c r="B260" s="838" t="s">
        <v>577</v>
      </c>
      <c r="C260" s="456">
        <v>0</v>
      </c>
      <c r="D260" s="457">
        <v>0</v>
      </c>
      <c r="E260" s="458">
        <v>0</v>
      </c>
      <c r="F260" s="458">
        <v>0</v>
      </c>
      <c r="G260" s="458">
        <v>0</v>
      </c>
      <c r="H260" s="459">
        <v>0</v>
      </c>
      <c r="I260" s="460">
        <v>0</v>
      </c>
      <c r="J260" s="461">
        <v>0</v>
      </c>
      <c r="K260" s="460">
        <v>0</v>
      </c>
      <c r="L260" s="462">
        <v>0</v>
      </c>
      <c r="M260" s="460">
        <v>0</v>
      </c>
      <c r="N260" s="461">
        <v>0</v>
      </c>
      <c r="O260" s="463"/>
      <c r="P260" s="456">
        <v>52.669629</v>
      </c>
      <c r="Q260" s="457">
        <v>52.668497000000002</v>
      </c>
      <c r="R260" s="458">
        <v>0</v>
      </c>
      <c r="S260" s="458">
        <v>0</v>
      </c>
      <c r="T260" s="458">
        <v>52.668497000000002</v>
      </c>
      <c r="U260" s="459">
        <v>0</v>
      </c>
      <c r="V260" s="460">
        <v>0</v>
      </c>
      <c r="W260" s="461">
        <v>0</v>
      </c>
      <c r="X260" s="460">
        <v>0</v>
      </c>
      <c r="Y260" s="462">
        <v>0</v>
      </c>
      <c r="Z260" s="460">
        <v>0</v>
      </c>
      <c r="AA260" s="461">
        <v>0</v>
      </c>
      <c r="AB260" s="463"/>
    </row>
    <row r="261" spans="1:28">
      <c r="A261" s="464" t="s">
        <v>541</v>
      </c>
      <c r="B261" s="839"/>
      <c r="C261" s="465">
        <v>96.304849000000004</v>
      </c>
      <c r="D261" s="466">
        <v>96.302755000000005</v>
      </c>
      <c r="E261" s="467">
        <v>0</v>
      </c>
      <c r="F261" s="467">
        <v>0</v>
      </c>
      <c r="G261" s="467">
        <v>96.302755000000005</v>
      </c>
      <c r="H261" s="468">
        <v>0</v>
      </c>
      <c r="I261" s="469">
        <v>0</v>
      </c>
      <c r="J261" s="470">
        <v>0</v>
      </c>
      <c r="K261" s="469">
        <v>0</v>
      </c>
      <c r="L261" s="471">
        <v>0</v>
      </c>
      <c r="M261" s="469">
        <v>0</v>
      </c>
      <c r="N261" s="470">
        <v>0</v>
      </c>
      <c r="O261" s="472"/>
      <c r="P261" s="465">
        <v>48.324691000000001</v>
      </c>
      <c r="Q261" s="466">
        <v>48.320549</v>
      </c>
      <c r="R261" s="467">
        <v>6.0499999999999996E-4</v>
      </c>
      <c r="S261" s="467">
        <v>0</v>
      </c>
      <c r="T261" s="467">
        <v>48.319943000000002</v>
      </c>
      <c r="U261" s="468">
        <v>0</v>
      </c>
      <c r="V261" s="469">
        <v>0</v>
      </c>
      <c r="W261" s="470">
        <v>0</v>
      </c>
      <c r="X261" s="469">
        <v>0</v>
      </c>
      <c r="Y261" s="471">
        <v>0</v>
      </c>
      <c r="Z261" s="469">
        <v>0</v>
      </c>
      <c r="AA261" s="470">
        <v>0</v>
      </c>
      <c r="AB261" s="472"/>
    </row>
    <row r="262" spans="1:28">
      <c r="A262" s="464" t="s">
        <v>542</v>
      </c>
      <c r="B262" s="839"/>
      <c r="C262" s="465">
        <v>0</v>
      </c>
      <c r="D262" s="466">
        <v>0</v>
      </c>
      <c r="E262" s="467">
        <v>0</v>
      </c>
      <c r="F262" s="467">
        <v>0</v>
      </c>
      <c r="G262" s="467">
        <v>0</v>
      </c>
      <c r="H262" s="468">
        <v>0</v>
      </c>
      <c r="I262" s="469">
        <v>0</v>
      </c>
      <c r="J262" s="473">
        <v>0</v>
      </c>
      <c r="K262" s="469">
        <v>0</v>
      </c>
      <c r="L262" s="473">
        <v>0</v>
      </c>
      <c r="M262" s="469">
        <v>0</v>
      </c>
      <c r="N262" s="470">
        <v>0</v>
      </c>
      <c r="O262" s="474"/>
      <c r="P262" s="465">
        <v>0</v>
      </c>
      <c r="Q262" s="466">
        <v>0</v>
      </c>
      <c r="R262" s="467">
        <v>0</v>
      </c>
      <c r="S262" s="467">
        <v>0</v>
      </c>
      <c r="T262" s="467">
        <v>0</v>
      </c>
      <c r="U262" s="468">
        <v>0</v>
      </c>
      <c r="V262" s="469">
        <v>0</v>
      </c>
      <c r="W262" s="473">
        <v>0</v>
      </c>
      <c r="X262" s="469">
        <v>0</v>
      </c>
      <c r="Y262" s="473">
        <v>0</v>
      </c>
      <c r="Z262" s="469">
        <v>0</v>
      </c>
      <c r="AA262" s="470">
        <v>0</v>
      </c>
      <c r="AB262" s="474"/>
    </row>
    <row r="263" spans="1:28">
      <c r="A263" s="464" t="s">
        <v>543</v>
      </c>
      <c r="B263" s="839"/>
      <c r="C263" s="465">
        <v>0</v>
      </c>
      <c r="D263" s="466">
        <v>0</v>
      </c>
      <c r="E263" s="467">
        <v>0</v>
      </c>
      <c r="F263" s="467">
        <v>0</v>
      </c>
      <c r="G263" s="467">
        <v>0</v>
      </c>
      <c r="H263" s="468">
        <v>0</v>
      </c>
      <c r="I263" s="469">
        <v>0</v>
      </c>
      <c r="J263" s="470">
        <v>0</v>
      </c>
      <c r="K263" s="469">
        <v>0</v>
      </c>
      <c r="L263" s="471">
        <v>0</v>
      </c>
      <c r="M263" s="469">
        <v>0</v>
      </c>
      <c r="N263" s="470">
        <v>0</v>
      </c>
      <c r="O263" s="472"/>
      <c r="P263" s="465">
        <v>1.237E-3</v>
      </c>
      <c r="Q263" s="466">
        <v>1.237E-3</v>
      </c>
      <c r="R263" s="467">
        <v>1.237E-3</v>
      </c>
      <c r="S263" s="467">
        <v>0</v>
      </c>
      <c r="T263" s="467">
        <v>0</v>
      </c>
      <c r="U263" s="468">
        <v>0</v>
      </c>
      <c r="V263" s="469">
        <v>0</v>
      </c>
      <c r="W263" s="470">
        <v>0</v>
      </c>
      <c r="X263" s="469">
        <v>0</v>
      </c>
      <c r="Y263" s="471">
        <v>0</v>
      </c>
      <c r="Z263" s="469">
        <v>0</v>
      </c>
      <c r="AA263" s="470">
        <v>0</v>
      </c>
      <c r="AB263" s="472"/>
    </row>
    <row r="264" spans="1:28">
      <c r="A264" s="464" t="s">
        <v>544</v>
      </c>
      <c r="B264" s="839"/>
      <c r="C264" s="465">
        <v>3.3270000000000001E-3</v>
      </c>
      <c r="D264" s="466">
        <v>3.3270000000000001E-3</v>
      </c>
      <c r="E264" s="467">
        <v>3.3270000000000001E-3</v>
      </c>
      <c r="F264" s="467">
        <v>0</v>
      </c>
      <c r="G264" s="467">
        <v>0</v>
      </c>
      <c r="H264" s="468">
        <v>0</v>
      </c>
      <c r="I264" s="469">
        <v>0</v>
      </c>
      <c r="J264" s="470">
        <v>0</v>
      </c>
      <c r="K264" s="469">
        <v>0</v>
      </c>
      <c r="L264" s="471">
        <v>0</v>
      </c>
      <c r="M264" s="469">
        <v>0</v>
      </c>
      <c r="N264" s="470">
        <v>0</v>
      </c>
      <c r="O264" s="472"/>
      <c r="P264" s="465">
        <v>5.293E-3</v>
      </c>
      <c r="Q264" s="466">
        <v>5.293E-3</v>
      </c>
      <c r="R264" s="467">
        <v>5.293E-3</v>
      </c>
      <c r="S264" s="467">
        <v>0</v>
      </c>
      <c r="T264" s="467">
        <v>0</v>
      </c>
      <c r="U264" s="468">
        <v>0</v>
      </c>
      <c r="V264" s="469">
        <v>0</v>
      </c>
      <c r="W264" s="470">
        <v>0</v>
      </c>
      <c r="X264" s="469">
        <v>0</v>
      </c>
      <c r="Y264" s="471">
        <v>0</v>
      </c>
      <c r="Z264" s="469">
        <v>0</v>
      </c>
      <c r="AA264" s="470">
        <v>0</v>
      </c>
      <c r="AB264" s="472"/>
    </row>
    <row r="265" spans="1:28">
      <c r="A265" s="464" t="s">
        <v>545</v>
      </c>
      <c r="B265" s="839"/>
      <c r="C265" s="465">
        <v>884.951728</v>
      </c>
      <c r="D265" s="466">
        <v>884.17417499999999</v>
      </c>
      <c r="E265" s="467">
        <v>0.76020500000000002</v>
      </c>
      <c r="F265" s="467">
        <v>0</v>
      </c>
      <c r="G265" s="467">
        <v>162.93280100000001</v>
      </c>
      <c r="H265" s="468">
        <v>721.24137299999995</v>
      </c>
      <c r="I265" s="469">
        <v>0</v>
      </c>
      <c r="J265" s="470">
        <v>0</v>
      </c>
      <c r="K265" s="469">
        <v>0</v>
      </c>
      <c r="L265" s="471">
        <v>0</v>
      </c>
      <c r="M265" s="469">
        <v>0</v>
      </c>
      <c r="N265" s="470">
        <v>0</v>
      </c>
      <c r="O265" s="472"/>
      <c r="P265" s="465">
        <v>169.56269699999999</v>
      </c>
      <c r="Q265" s="466">
        <v>158.621894</v>
      </c>
      <c r="R265" s="467">
        <v>10.93704</v>
      </c>
      <c r="S265" s="467">
        <v>0</v>
      </c>
      <c r="T265" s="467">
        <v>158.621894</v>
      </c>
      <c r="U265" s="468">
        <v>0</v>
      </c>
      <c r="V265" s="469">
        <v>0</v>
      </c>
      <c r="W265" s="470">
        <v>0</v>
      </c>
      <c r="X265" s="469">
        <v>0</v>
      </c>
      <c r="Y265" s="471">
        <v>0</v>
      </c>
      <c r="Z265" s="469">
        <v>0</v>
      </c>
      <c r="AA265" s="470">
        <v>0</v>
      </c>
      <c r="AB265" s="472"/>
    </row>
    <row r="266" spans="1:28">
      <c r="A266" s="475" t="s">
        <v>546</v>
      </c>
      <c r="B266" s="839"/>
      <c r="C266" s="476">
        <v>154.20685</v>
      </c>
      <c r="D266" s="477">
        <v>154.202642</v>
      </c>
      <c r="E266" s="478">
        <v>0</v>
      </c>
      <c r="F266" s="478">
        <v>0</v>
      </c>
      <c r="G266" s="478">
        <v>154.202642</v>
      </c>
      <c r="H266" s="479">
        <v>0</v>
      </c>
      <c r="I266" s="480">
        <v>0</v>
      </c>
      <c r="J266" s="481">
        <v>0</v>
      </c>
      <c r="K266" s="480">
        <v>0</v>
      </c>
      <c r="L266" s="482">
        <v>0</v>
      </c>
      <c r="M266" s="480">
        <v>0</v>
      </c>
      <c r="N266" s="481">
        <v>0</v>
      </c>
      <c r="O266" s="483"/>
      <c r="P266" s="476">
        <v>429.105278</v>
      </c>
      <c r="Q266" s="477">
        <v>414.22632499999997</v>
      </c>
      <c r="R266" s="478">
        <v>21.441074</v>
      </c>
      <c r="S266" s="478">
        <v>0</v>
      </c>
      <c r="T266" s="478">
        <v>407.654696</v>
      </c>
      <c r="U266" s="479">
        <v>0</v>
      </c>
      <c r="V266" s="480">
        <v>0</v>
      </c>
      <c r="W266" s="481">
        <v>0</v>
      </c>
      <c r="X266" s="480">
        <v>0</v>
      </c>
      <c r="Y266" s="482">
        <v>0</v>
      </c>
      <c r="Z266" s="480">
        <v>0</v>
      </c>
      <c r="AA266" s="481">
        <v>0</v>
      </c>
      <c r="AB266" s="483"/>
    </row>
    <row r="267" spans="1:28" ht="12" thickBot="1">
      <c r="A267" s="484" t="s">
        <v>292</v>
      </c>
      <c r="B267" s="840"/>
      <c r="C267" s="485">
        <f t="shared" ref="C267:N267" si="62">+C260+C261+C262+C263+C264+C265+C266</f>
        <v>1135.466754</v>
      </c>
      <c r="D267" s="486">
        <f t="shared" si="62"/>
        <v>1134.6828989999999</v>
      </c>
      <c r="E267" s="487">
        <f t="shared" si="62"/>
        <v>0.76353199999999999</v>
      </c>
      <c r="F267" s="487">
        <f t="shared" si="62"/>
        <v>0</v>
      </c>
      <c r="G267" s="487">
        <f t="shared" si="62"/>
        <v>413.43819800000006</v>
      </c>
      <c r="H267" s="488">
        <f t="shared" si="62"/>
        <v>721.24137299999995</v>
      </c>
      <c r="I267" s="485">
        <f t="shared" si="62"/>
        <v>0</v>
      </c>
      <c r="J267" s="487">
        <f t="shared" si="62"/>
        <v>0</v>
      </c>
      <c r="K267" s="485">
        <f t="shared" si="62"/>
        <v>0</v>
      </c>
      <c r="L267" s="488">
        <f t="shared" si="62"/>
        <v>0</v>
      </c>
      <c r="M267" s="485">
        <f t="shared" si="62"/>
        <v>0</v>
      </c>
      <c r="N267" s="487">
        <f t="shared" si="62"/>
        <v>0</v>
      </c>
      <c r="O267" s="489">
        <v>19.260572</v>
      </c>
      <c r="P267" s="485">
        <f t="shared" ref="P267:AA267" si="63">+P260+P261+P262+P263+P264+P265+P266</f>
        <v>699.66882499999997</v>
      </c>
      <c r="Q267" s="486">
        <f t="shared" si="63"/>
        <v>673.843795</v>
      </c>
      <c r="R267" s="487">
        <f t="shared" si="63"/>
        <v>32.385249000000002</v>
      </c>
      <c r="S267" s="487">
        <f t="shared" si="63"/>
        <v>0</v>
      </c>
      <c r="T267" s="487">
        <f t="shared" si="63"/>
        <v>667.26503000000002</v>
      </c>
      <c r="U267" s="488">
        <f t="shared" si="63"/>
        <v>0</v>
      </c>
      <c r="V267" s="485">
        <f t="shared" si="63"/>
        <v>0</v>
      </c>
      <c r="W267" s="487">
        <f t="shared" si="63"/>
        <v>0</v>
      </c>
      <c r="X267" s="485">
        <f t="shared" si="63"/>
        <v>0</v>
      </c>
      <c r="Y267" s="488">
        <f t="shared" si="63"/>
        <v>0</v>
      </c>
      <c r="Z267" s="485">
        <f t="shared" si="63"/>
        <v>0</v>
      </c>
      <c r="AA267" s="487">
        <f t="shared" si="63"/>
        <v>0</v>
      </c>
      <c r="AB267" s="489">
        <v>20.197687999999999</v>
      </c>
    </row>
    <row r="268" spans="1:28">
      <c r="A268" s="455" t="s">
        <v>539</v>
      </c>
      <c r="B268" s="838" t="s">
        <v>578</v>
      </c>
      <c r="C268" s="456">
        <v>1.981023</v>
      </c>
      <c r="D268" s="457">
        <v>1.980164</v>
      </c>
      <c r="E268" s="458">
        <v>0</v>
      </c>
      <c r="F268" s="458">
        <v>0</v>
      </c>
      <c r="G268" s="458">
        <v>0</v>
      </c>
      <c r="H268" s="459">
        <v>1.980164</v>
      </c>
      <c r="I268" s="460">
        <v>0</v>
      </c>
      <c r="J268" s="461">
        <v>0</v>
      </c>
      <c r="K268" s="460">
        <v>0</v>
      </c>
      <c r="L268" s="462">
        <v>0</v>
      </c>
      <c r="M268" s="460">
        <v>0</v>
      </c>
      <c r="N268" s="461">
        <v>0</v>
      </c>
      <c r="O268" s="463"/>
      <c r="P268" s="456">
        <v>17.439267000000001</v>
      </c>
      <c r="Q268" s="457">
        <v>17.439149</v>
      </c>
      <c r="R268" s="458">
        <v>0</v>
      </c>
      <c r="S268" s="458">
        <v>0</v>
      </c>
      <c r="T268" s="458">
        <v>17.439149</v>
      </c>
      <c r="U268" s="459">
        <v>0</v>
      </c>
      <c r="V268" s="460">
        <v>0</v>
      </c>
      <c r="W268" s="461">
        <v>0</v>
      </c>
      <c r="X268" s="460">
        <v>0</v>
      </c>
      <c r="Y268" s="462">
        <v>0</v>
      </c>
      <c r="Z268" s="460">
        <v>0</v>
      </c>
      <c r="AA268" s="461">
        <v>0</v>
      </c>
      <c r="AB268" s="463"/>
    </row>
    <row r="269" spans="1:28">
      <c r="A269" s="464" t="s">
        <v>541</v>
      </c>
      <c r="B269" s="839"/>
      <c r="C269" s="465">
        <v>17.440068</v>
      </c>
      <c r="D269" s="466">
        <v>17.439730000000001</v>
      </c>
      <c r="E269" s="467">
        <v>0</v>
      </c>
      <c r="F269" s="467">
        <v>0</v>
      </c>
      <c r="G269" s="467">
        <v>17.439730000000001</v>
      </c>
      <c r="H269" s="468">
        <v>0</v>
      </c>
      <c r="I269" s="469">
        <v>0</v>
      </c>
      <c r="J269" s="470">
        <v>0</v>
      </c>
      <c r="K269" s="469">
        <v>0</v>
      </c>
      <c r="L269" s="471">
        <v>0</v>
      </c>
      <c r="M269" s="469">
        <v>0</v>
      </c>
      <c r="N269" s="470">
        <v>0</v>
      </c>
      <c r="O269" s="472"/>
      <c r="P269" s="465">
        <v>23.695767</v>
      </c>
      <c r="Q269" s="466">
        <v>23.695767</v>
      </c>
      <c r="R269" s="467">
        <v>0</v>
      </c>
      <c r="S269" s="467">
        <v>0</v>
      </c>
      <c r="T269" s="467">
        <v>23.695767</v>
      </c>
      <c r="U269" s="468">
        <v>0</v>
      </c>
      <c r="V269" s="469">
        <v>0</v>
      </c>
      <c r="W269" s="470">
        <v>0</v>
      </c>
      <c r="X269" s="469">
        <v>0</v>
      </c>
      <c r="Y269" s="471">
        <v>0</v>
      </c>
      <c r="Z269" s="469">
        <v>0</v>
      </c>
      <c r="AA269" s="470">
        <v>0</v>
      </c>
      <c r="AB269" s="472"/>
    </row>
    <row r="270" spans="1:28">
      <c r="A270" s="464" t="s">
        <v>542</v>
      </c>
      <c r="B270" s="839"/>
      <c r="C270" s="465">
        <v>23.539536999999999</v>
      </c>
      <c r="D270" s="466">
        <v>23.538744000000001</v>
      </c>
      <c r="E270" s="467">
        <v>0</v>
      </c>
      <c r="F270" s="467">
        <v>0</v>
      </c>
      <c r="G270" s="467">
        <v>23.538744000000001</v>
      </c>
      <c r="H270" s="468">
        <v>0</v>
      </c>
      <c r="I270" s="469">
        <v>0</v>
      </c>
      <c r="J270" s="473">
        <v>0</v>
      </c>
      <c r="K270" s="469">
        <v>0</v>
      </c>
      <c r="L270" s="473">
        <v>0</v>
      </c>
      <c r="M270" s="469">
        <v>0</v>
      </c>
      <c r="N270" s="470">
        <v>0</v>
      </c>
      <c r="O270" s="474"/>
      <c r="P270" s="465">
        <v>18.928965000000002</v>
      </c>
      <c r="Q270" s="466">
        <v>18.927614999999999</v>
      </c>
      <c r="R270" s="467">
        <v>0</v>
      </c>
      <c r="S270" s="467">
        <v>0</v>
      </c>
      <c r="T270" s="467">
        <v>18.927614999999999</v>
      </c>
      <c r="U270" s="468">
        <v>0</v>
      </c>
      <c r="V270" s="469">
        <v>0</v>
      </c>
      <c r="W270" s="473">
        <v>0</v>
      </c>
      <c r="X270" s="469">
        <v>0</v>
      </c>
      <c r="Y270" s="473">
        <v>0</v>
      </c>
      <c r="Z270" s="469">
        <v>0</v>
      </c>
      <c r="AA270" s="470">
        <v>0</v>
      </c>
      <c r="AB270" s="474"/>
    </row>
    <row r="271" spans="1:28">
      <c r="A271" s="464" t="s">
        <v>543</v>
      </c>
      <c r="B271" s="839"/>
      <c r="C271" s="465">
        <v>36.199621999999998</v>
      </c>
      <c r="D271" s="466">
        <v>36.198492000000002</v>
      </c>
      <c r="E271" s="467">
        <v>0</v>
      </c>
      <c r="F271" s="467">
        <v>0</v>
      </c>
      <c r="G271" s="467">
        <v>36.198492000000002</v>
      </c>
      <c r="H271" s="468">
        <v>0</v>
      </c>
      <c r="I271" s="469">
        <v>0</v>
      </c>
      <c r="J271" s="470">
        <v>0</v>
      </c>
      <c r="K271" s="469">
        <v>0</v>
      </c>
      <c r="L271" s="471">
        <v>0</v>
      </c>
      <c r="M271" s="469">
        <v>0</v>
      </c>
      <c r="N271" s="470">
        <v>0</v>
      </c>
      <c r="O271" s="472"/>
      <c r="P271" s="465">
        <v>41.714033999999998</v>
      </c>
      <c r="Q271" s="466">
        <v>41.712490000000003</v>
      </c>
      <c r="R271" s="467">
        <v>0</v>
      </c>
      <c r="S271" s="467">
        <v>0</v>
      </c>
      <c r="T271" s="467">
        <v>41.712490000000003</v>
      </c>
      <c r="U271" s="468">
        <v>0</v>
      </c>
      <c r="V271" s="469">
        <v>0</v>
      </c>
      <c r="W271" s="470">
        <v>0</v>
      </c>
      <c r="X271" s="469">
        <v>0</v>
      </c>
      <c r="Y271" s="471">
        <v>0</v>
      </c>
      <c r="Z271" s="469">
        <v>0</v>
      </c>
      <c r="AA271" s="470">
        <v>0</v>
      </c>
      <c r="AB271" s="472"/>
    </row>
    <row r="272" spans="1:28">
      <c r="A272" s="464" t="s">
        <v>544</v>
      </c>
      <c r="B272" s="839"/>
      <c r="C272" s="465">
        <v>261.21096199999999</v>
      </c>
      <c r="D272" s="466">
        <v>261.20198199999999</v>
      </c>
      <c r="E272" s="467">
        <v>0</v>
      </c>
      <c r="F272" s="467">
        <v>0</v>
      </c>
      <c r="G272" s="467">
        <v>261.20198199999999</v>
      </c>
      <c r="H272" s="468">
        <v>0</v>
      </c>
      <c r="I272" s="469">
        <v>0</v>
      </c>
      <c r="J272" s="470">
        <v>0</v>
      </c>
      <c r="K272" s="469">
        <v>0</v>
      </c>
      <c r="L272" s="471">
        <v>0</v>
      </c>
      <c r="M272" s="469">
        <v>0</v>
      </c>
      <c r="N272" s="470">
        <v>0</v>
      </c>
      <c r="O272" s="472"/>
      <c r="P272" s="465">
        <v>264.28772400000003</v>
      </c>
      <c r="Q272" s="466">
        <v>264.278367</v>
      </c>
      <c r="R272" s="467">
        <v>0</v>
      </c>
      <c r="S272" s="467">
        <v>0</v>
      </c>
      <c r="T272" s="467">
        <v>264.278367</v>
      </c>
      <c r="U272" s="468">
        <v>0</v>
      </c>
      <c r="V272" s="469">
        <v>0</v>
      </c>
      <c r="W272" s="470">
        <v>0</v>
      </c>
      <c r="X272" s="469">
        <v>0</v>
      </c>
      <c r="Y272" s="471">
        <v>0</v>
      </c>
      <c r="Z272" s="469">
        <v>0</v>
      </c>
      <c r="AA272" s="470">
        <v>0</v>
      </c>
      <c r="AB272" s="472"/>
    </row>
    <row r="273" spans="1:28">
      <c r="A273" s="464" t="s">
        <v>545</v>
      </c>
      <c r="B273" s="839"/>
      <c r="C273" s="465">
        <v>97.626541000000003</v>
      </c>
      <c r="D273" s="466">
        <v>97.622653</v>
      </c>
      <c r="E273" s="467">
        <v>0</v>
      </c>
      <c r="F273" s="467">
        <v>0</v>
      </c>
      <c r="G273" s="467">
        <v>97.622653</v>
      </c>
      <c r="H273" s="468">
        <v>0</v>
      </c>
      <c r="I273" s="469">
        <v>0</v>
      </c>
      <c r="J273" s="470">
        <v>0</v>
      </c>
      <c r="K273" s="469">
        <v>0</v>
      </c>
      <c r="L273" s="471">
        <v>0</v>
      </c>
      <c r="M273" s="469">
        <v>0</v>
      </c>
      <c r="N273" s="470">
        <v>0</v>
      </c>
      <c r="O273" s="472"/>
      <c r="P273" s="465">
        <v>151.08214699999999</v>
      </c>
      <c r="Q273" s="466">
        <v>151.07616999999999</v>
      </c>
      <c r="R273" s="467">
        <v>2.5990000000000002E-3</v>
      </c>
      <c r="S273" s="467">
        <v>0</v>
      </c>
      <c r="T273" s="467">
        <v>151.07357099999999</v>
      </c>
      <c r="U273" s="468">
        <v>0</v>
      </c>
      <c r="V273" s="469">
        <v>0</v>
      </c>
      <c r="W273" s="470">
        <v>0</v>
      </c>
      <c r="X273" s="469">
        <v>0</v>
      </c>
      <c r="Y273" s="471">
        <v>0</v>
      </c>
      <c r="Z273" s="469">
        <v>0</v>
      </c>
      <c r="AA273" s="470">
        <v>0</v>
      </c>
      <c r="AB273" s="472"/>
    </row>
    <row r="274" spans="1:28">
      <c r="A274" s="475" t="s">
        <v>546</v>
      </c>
      <c r="B274" s="839"/>
      <c r="C274" s="476">
        <v>0</v>
      </c>
      <c r="D274" s="477">
        <v>0</v>
      </c>
      <c r="E274" s="478">
        <v>0</v>
      </c>
      <c r="F274" s="478">
        <v>0</v>
      </c>
      <c r="G274" s="478">
        <v>0</v>
      </c>
      <c r="H274" s="479">
        <v>0</v>
      </c>
      <c r="I274" s="480">
        <v>0</v>
      </c>
      <c r="J274" s="481">
        <v>0</v>
      </c>
      <c r="K274" s="480">
        <v>0</v>
      </c>
      <c r="L274" s="482">
        <v>0</v>
      </c>
      <c r="M274" s="480">
        <v>0</v>
      </c>
      <c r="N274" s="481">
        <v>0</v>
      </c>
      <c r="O274" s="483"/>
      <c r="P274" s="476">
        <v>0</v>
      </c>
      <c r="Q274" s="477">
        <v>0</v>
      </c>
      <c r="R274" s="478">
        <v>0</v>
      </c>
      <c r="S274" s="478">
        <v>0</v>
      </c>
      <c r="T274" s="478">
        <v>0</v>
      </c>
      <c r="U274" s="479">
        <v>0</v>
      </c>
      <c r="V274" s="480">
        <v>0</v>
      </c>
      <c r="W274" s="481">
        <v>0</v>
      </c>
      <c r="X274" s="480">
        <v>0</v>
      </c>
      <c r="Y274" s="482">
        <v>0</v>
      </c>
      <c r="Z274" s="480">
        <v>0</v>
      </c>
      <c r="AA274" s="481">
        <v>0</v>
      </c>
      <c r="AB274" s="483"/>
    </row>
    <row r="275" spans="1:28" ht="12" thickBot="1">
      <c r="A275" s="484" t="s">
        <v>292</v>
      </c>
      <c r="B275" s="840"/>
      <c r="C275" s="485">
        <f t="shared" ref="C275:N275" si="64">+C268+C269+C270+C271+C272+C273+C274</f>
        <v>437.99775299999999</v>
      </c>
      <c r="D275" s="486">
        <f t="shared" si="64"/>
        <v>437.981765</v>
      </c>
      <c r="E275" s="487">
        <f t="shared" si="64"/>
        <v>0</v>
      </c>
      <c r="F275" s="487">
        <f t="shared" si="64"/>
        <v>0</v>
      </c>
      <c r="G275" s="487">
        <f t="shared" si="64"/>
        <v>436.00160099999999</v>
      </c>
      <c r="H275" s="488">
        <f t="shared" si="64"/>
        <v>1.980164</v>
      </c>
      <c r="I275" s="485">
        <f t="shared" si="64"/>
        <v>0</v>
      </c>
      <c r="J275" s="487">
        <f t="shared" si="64"/>
        <v>0</v>
      </c>
      <c r="K275" s="485">
        <f t="shared" si="64"/>
        <v>0</v>
      </c>
      <c r="L275" s="488">
        <f t="shared" si="64"/>
        <v>0</v>
      </c>
      <c r="M275" s="485">
        <f t="shared" si="64"/>
        <v>0</v>
      </c>
      <c r="N275" s="487">
        <f t="shared" si="64"/>
        <v>0</v>
      </c>
      <c r="O275" s="489">
        <v>1.5946959999999999</v>
      </c>
      <c r="P275" s="485">
        <f t="shared" ref="P275:AA275" si="65">+P268+P269+P270+P271+P272+P273+P274</f>
        <v>517.14790400000004</v>
      </c>
      <c r="Q275" s="486">
        <f t="shared" si="65"/>
        <v>517.12955800000009</v>
      </c>
      <c r="R275" s="487">
        <f t="shared" si="65"/>
        <v>2.5990000000000002E-3</v>
      </c>
      <c r="S275" s="487">
        <f t="shared" si="65"/>
        <v>0</v>
      </c>
      <c r="T275" s="487">
        <f t="shared" si="65"/>
        <v>517.12695900000006</v>
      </c>
      <c r="U275" s="488">
        <f t="shared" si="65"/>
        <v>0</v>
      </c>
      <c r="V275" s="485">
        <f t="shared" si="65"/>
        <v>0</v>
      </c>
      <c r="W275" s="487">
        <f t="shared" si="65"/>
        <v>0</v>
      </c>
      <c r="X275" s="485">
        <f t="shared" si="65"/>
        <v>0</v>
      </c>
      <c r="Y275" s="488">
        <f t="shared" si="65"/>
        <v>0</v>
      </c>
      <c r="Z275" s="485">
        <f t="shared" si="65"/>
        <v>0</v>
      </c>
      <c r="AA275" s="487">
        <f t="shared" si="65"/>
        <v>0</v>
      </c>
      <c r="AB275" s="489">
        <v>1.5927659999999999</v>
      </c>
    </row>
    <row r="276" spans="1:28">
      <c r="A276" s="455" t="s">
        <v>539</v>
      </c>
      <c r="B276" s="838" t="s">
        <v>579</v>
      </c>
      <c r="C276" s="456">
        <v>90.050165000000007</v>
      </c>
      <c r="D276" s="457">
        <v>90.049060999999995</v>
      </c>
      <c r="E276" s="458">
        <v>0</v>
      </c>
      <c r="F276" s="458">
        <v>0</v>
      </c>
      <c r="G276" s="458">
        <v>90.049060999999995</v>
      </c>
      <c r="H276" s="459">
        <v>0</v>
      </c>
      <c r="I276" s="460">
        <v>0</v>
      </c>
      <c r="J276" s="461">
        <v>0</v>
      </c>
      <c r="K276" s="460">
        <v>0</v>
      </c>
      <c r="L276" s="462">
        <v>0</v>
      </c>
      <c r="M276" s="460">
        <v>0</v>
      </c>
      <c r="N276" s="461">
        <v>0</v>
      </c>
      <c r="O276" s="463"/>
      <c r="P276" s="456">
        <v>87.785906999999995</v>
      </c>
      <c r="Q276" s="457">
        <v>87.784914999999998</v>
      </c>
      <c r="R276" s="458">
        <v>0</v>
      </c>
      <c r="S276" s="458">
        <v>0</v>
      </c>
      <c r="T276" s="458">
        <v>87.784914999999998</v>
      </c>
      <c r="U276" s="459">
        <v>0</v>
      </c>
      <c r="V276" s="460">
        <v>0</v>
      </c>
      <c r="W276" s="461">
        <v>0</v>
      </c>
      <c r="X276" s="460">
        <v>0</v>
      </c>
      <c r="Y276" s="462">
        <v>0</v>
      </c>
      <c r="Z276" s="460">
        <v>0</v>
      </c>
      <c r="AA276" s="461">
        <v>0</v>
      </c>
      <c r="AB276" s="463"/>
    </row>
    <row r="277" spans="1:28">
      <c r="A277" s="464" t="s">
        <v>541</v>
      </c>
      <c r="B277" s="839"/>
      <c r="C277" s="465">
        <v>0</v>
      </c>
      <c r="D277" s="466">
        <v>0</v>
      </c>
      <c r="E277" s="467">
        <v>0</v>
      </c>
      <c r="F277" s="467">
        <v>0</v>
      </c>
      <c r="G277" s="467">
        <v>0</v>
      </c>
      <c r="H277" s="468">
        <v>0</v>
      </c>
      <c r="I277" s="469">
        <v>0</v>
      </c>
      <c r="J277" s="470">
        <v>0</v>
      </c>
      <c r="K277" s="469">
        <v>0</v>
      </c>
      <c r="L277" s="471">
        <v>0</v>
      </c>
      <c r="M277" s="469">
        <v>0</v>
      </c>
      <c r="N277" s="470">
        <v>0</v>
      </c>
      <c r="O277" s="472"/>
      <c r="P277" s="465">
        <v>0</v>
      </c>
      <c r="Q277" s="466">
        <v>0</v>
      </c>
      <c r="R277" s="467">
        <v>0</v>
      </c>
      <c r="S277" s="467">
        <v>0</v>
      </c>
      <c r="T277" s="467">
        <v>0</v>
      </c>
      <c r="U277" s="468">
        <v>0</v>
      </c>
      <c r="V277" s="469">
        <v>0</v>
      </c>
      <c r="W277" s="470">
        <v>0</v>
      </c>
      <c r="X277" s="469">
        <v>0</v>
      </c>
      <c r="Y277" s="471">
        <v>0</v>
      </c>
      <c r="Z277" s="469">
        <v>0</v>
      </c>
      <c r="AA277" s="470">
        <v>0</v>
      </c>
      <c r="AB277" s="472"/>
    </row>
    <row r="278" spans="1:28">
      <c r="A278" s="464" t="s">
        <v>542</v>
      </c>
      <c r="B278" s="839"/>
      <c r="C278" s="465">
        <v>0</v>
      </c>
      <c r="D278" s="466">
        <v>0</v>
      </c>
      <c r="E278" s="467">
        <v>0</v>
      </c>
      <c r="F278" s="467">
        <v>0</v>
      </c>
      <c r="G278" s="467">
        <v>0</v>
      </c>
      <c r="H278" s="468">
        <v>0</v>
      </c>
      <c r="I278" s="469">
        <v>0</v>
      </c>
      <c r="J278" s="473">
        <v>0</v>
      </c>
      <c r="K278" s="469">
        <v>0</v>
      </c>
      <c r="L278" s="473">
        <v>0</v>
      </c>
      <c r="M278" s="469">
        <v>0</v>
      </c>
      <c r="N278" s="470">
        <v>0</v>
      </c>
      <c r="O278" s="474"/>
      <c r="P278" s="465">
        <v>0</v>
      </c>
      <c r="Q278" s="466">
        <v>0</v>
      </c>
      <c r="R278" s="467">
        <v>0</v>
      </c>
      <c r="S278" s="467">
        <v>0</v>
      </c>
      <c r="T278" s="467">
        <v>0</v>
      </c>
      <c r="U278" s="468">
        <v>0</v>
      </c>
      <c r="V278" s="469">
        <v>0</v>
      </c>
      <c r="W278" s="473">
        <v>0</v>
      </c>
      <c r="X278" s="469">
        <v>0</v>
      </c>
      <c r="Y278" s="473">
        <v>0</v>
      </c>
      <c r="Z278" s="469">
        <v>0</v>
      </c>
      <c r="AA278" s="470">
        <v>0</v>
      </c>
      <c r="AB278" s="474"/>
    </row>
    <row r="279" spans="1:28">
      <c r="A279" s="464" t="s">
        <v>543</v>
      </c>
      <c r="B279" s="839"/>
      <c r="C279" s="465">
        <v>0</v>
      </c>
      <c r="D279" s="466">
        <v>0</v>
      </c>
      <c r="E279" s="467">
        <v>0</v>
      </c>
      <c r="F279" s="467">
        <v>0</v>
      </c>
      <c r="G279" s="467">
        <v>0</v>
      </c>
      <c r="H279" s="468">
        <v>0</v>
      </c>
      <c r="I279" s="469">
        <v>0</v>
      </c>
      <c r="J279" s="470">
        <v>0</v>
      </c>
      <c r="K279" s="469">
        <v>0</v>
      </c>
      <c r="L279" s="471">
        <v>0</v>
      </c>
      <c r="M279" s="469">
        <v>0</v>
      </c>
      <c r="N279" s="470">
        <v>0</v>
      </c>
      <c r="O279" s="472"/>
      <c r="P279" s="465">
        <v>7.2721030000000004</v>
      </c>
      <c r="Q279" s="466">
        <v>7.2721030000000004</v>
      </c>
      <c r="R279" s="467">
        <v>0</v>
      </c>
      <c r="S279" s="467">
        <v>0</v>
      </c>
      <c r="T279" s="467">
        <v>7.2721030000000004</v>
      </c>
      <c r="U279" s="468">
        <v>0</v>
      </c>
      <c r="V279" s="469">
        <v>0</v>
      </c>
      <c r="W279" s="470">
        <v>0</v>
      </c>
      <c r="X279" s="469">
        <v>0</v>
      </c>
      <c r="Y279" s="471">
        <v>0</v>
      </c>
      <c r="Z279" s="469">
        <v>0</v>
      </c>
      <c r="AA279" s="470">
        <v>0</v>
      </c>
      <c r="AB279" s="472"/>
    </row>
    <row r="280" spans="1:28">
      <c r="A280" s="464" t="s">
        <v>544</v>
      </c>
      <c r="B280" s="839"/>
      <c r="C280" s="465">
        <v>0</v>
      </c>
      <c r="D280" s="466">
        <v>0</v>
      </c>
      <c r="E280" s="467">
        <v>0</v>
      </c>
      <c r="F280" s="467">
        <v>0</v>
      </c>
      <c r="G280" s="467">
        <v>0</v>
      </c>
      <c r="H280" s="468">
        <v>0</v>
      </c>
      <c r="I280" s="469">
        <v>0</v>
      </c>
      <c r="J280" s="470">
        <v>0</v>
      </c>
      <c r="K280" s="469">
        <v>0</v>
      </c>
      <c r="L280" s="471">
        <v>0</v>
      </c>
      <c r="M280" s="469">
        <v>0</v>
      </c>
      <c r="N280" s="470">
        <v>0</v>
      </c>
      <c r="O280" s="472"/>
      <c r="P280" s="465">
        <v>44.204528000000003</v>
      </c>
      <c r="Q280" s="466">
        <v>44.204160000000002</v>
      </c>
      <c r="R280" s="467">
        <v>18.177188999999998</v>
      </c>
      <c r="S280" s="467">
        <v>0</v>
      </c>
      <c r="T280" s="467">
        <v>26.026971</v>
      </c>
      <c r="U280" s="468">
        <v>0</v>
      </c>
      <c r="V280" s="469">
        <v>0</v>
      </c>
      <c r="W280" s="470">
        <v>0</v>
      </c>
      <c r="X280" s="469">
        <v>0</v>
      </c>
      <c r="Y280" s="471">
        <v>0</v>
      </c>
      <c r="Z280" s="469">
        <v>0</v>
      </c>
      <c r="AA280" s="470">
        <v>0</v>
      </c>
      <c r="AB280" s="472"/>
    </row>
    <row r="281" spans="1:28">
      <c r="A281" s="464" t="s">
        <v>545</v>
      </c>
      <c r="B281" s="839"/>
      <c r="C281" s="465">
        <v>11.449259</v>
      </c>
      <c r="D281" s="466">
        <v>11.448294000000001</v>
      </c>
      <c r="E281" s="467">
        <v>0</v>
      </c>
      <c r="F281" s="467">
        <v>0</v>
      </c>
      <c r="G281" s="467">
        <v>11.448294000000001</v>
      </c>
      <c r="H281" s="468">
        <v>0</v>
      </c>
      <c r="I281" s="469">
        <v>0</v>
      </c>
      <c r="J281" s="470">
        <v>0</v>
      </c>
      <c r="K281" s="469">
        <v>0</v>
      </c>
      <c r="L281" s="471">
        <v>0</v>
      </c>
      <c r="M281" s="469">
        <v>0</v>
      </c>
      <c r="N281" s="470">
        <v>0</v>
      </c>
      <c r="O281" s="472"/>
      <c r="P281" s="465">
        <v>29.689881</v>
      </c>
      <c r="Q281" s="466">
        <v>29.688765</v>
      </c>
      <c r="R281" s="467">
        <v>18.177188999999998</v>
      </c>
      <c r="S281" s="467">
        <v>0</v>
      </c>
      <c r="T281" s="467">
        <v>11.511577000000001</v>
      </c>
      <c r="U281" s="468">
        <v>0</v>
      </c>
      <c r="V281" s="469">
        <v>0</v>
      </c>
      <c r="W281" s="470">
        <v>0</v>
      </c>
      <c r="X281" s="469">
        <v>0</v>
      </c>
      <c r="Y281" s="471">
        <v>0</v>
      </c>
      <c r="Z281" s="469">
        <v>0</v>
      </c>
      <c r="AA281" s="470">
        <v>0</v>
      </c>
      <c r="AB281" s="472"/>
    </row>
    <row r="282" spans="1:28">
      <c r="A282" s="475" t="s">
        <v>546</v>
      </c>
      <c r="B282" s="839"/>
      <c r="C282" s="476">
        <v>0</v>
      </c>
      <c r="D282" s="477">
        <v>0</v>
      </c>
      <c r="E282" s="478">
        <v>0</v>
      </c>
      <c r="F282" s="478">
        <v>0</v>
      </c>
      <c r="G282" s="478">
        <v>0</v>
      </c>
      <c r="H282" s="479">
        <v>0</v>
      </c>
      <c r="I282" s="480">
        <v>0</v>
      </c>
      <c r="J282" s="481">
        <v>0</v>
      </c>
      <c r="K282" s="480">
        <v>0</v>
      </c>
      <c r="L282" s="482">
        <v>0</v>
      </c>
      <c r="M282" s="480">
        <v>0</v>
      </c>
      <c r="N282" s="481">
        <v>0</v>
      </c>
      <c r="O282" s="483"/>
      <c r="P282" s="476">
        <v>0</v>
      </c>
      <c r="Q282" s="477">
        <v>0</v>
      </c>
      <c r="R282" s="478">
        <v>0</v>
      </c>
      <c r="S282" s="478">
        <v>0</v>
      </c>
      <c r="T282" s="478">
        <v>0</v>
      </c>
      <c r="U282" s="479">
        <v>0</v>
      </c>
      <c r="V282" s="480">
        <v>0</v>
      </c>
      <c r="W282" s="481">
        <v>0</v>
      </c>
      <c r="X282" s="480">
        <v>0</v>
      </c>
      <c r="Y282" s="482">
        <v>0</v>
      </c>
      <c r="Z282" s="480">
        <v>0</v>
      </c>
      <c r="AA282" s="481">
        <v>0</v>
      </c>
      <c r="AB282" s="483"/>
    </row>
    <row r="283" spans="1:28" ht="12" thickBot="1">
      <c r="A283" s="484" t="s">
        <v>292</v>
      </c>
      <c r="B283" s="840"/>
      <c r="C283" s="485">
        <f t="shared" ref="C283:N283" si="66">+C276+C277+C278+C279+C280+C281+C282</f>
        <v>101.499424</v>
      </c>
      <c r="D283" s="486">
        <f t="shared" si="66"/>
        <v>101.497355</v>
      </c>
      <c r="E283" s="487">
        <f t="shared" si="66"/>
        <v>0</v>
      </c>
      <c r="F283" s="487">
        <f t="shared" si="66"/>
        <v>0</v>
      </c>
      <c r="G283" s="487">
        <f t="shared" si="66"/>
        <v>101.497355</v>
      </c>
      <c r="H283" s="488">
        <f t="shared" si="66"/>
        <v>0</v>
      </c>
      <c r="I283" s="485">
        <f t="shared" si="66"/>
        <v>0</v>
      </c>
      <c r="J283" s="487">
        <f t="shared" si="66"/>
        <v>0</v>
      </c>
      <c r="K283" s="485">
        <f t="shared" si="66"/>
        <v>0</v>
      </c>
      <c r="L283" s="488">
        <f t="shared" si="66"/>
        <v>0</v>
      </c>
      <c r="M283" s="485">
        <f t="shared" si="66"/>
        <v>0</v>
      </c>
      <c r="N283" s="487">
        <f t="shared" si="66"/>
        <v>0</v>
      </c>
      <c r="O283" s="489">
        <v>0</v>
      </c>
      <c r="P283" s="485">
        <f t="shared" ref="P283:AA283" si="67">+P276+P277+P278+P279+P280+P281+P282</f>
        <v>168.95241900000002</v>
      </c>
      <c r="Q283" s="486">
        <f t="shared" si="67"/>
        <v>168.94994299999999</v>
      </c>
      <c r="R283" s="487">
        <f t="shared" si="67"/>
        <v>36.354377999999997</v>
      </c>
      <c r="S283" s="487">
        <f t="shared" si="67"/>
        <v>0</v>
      </c>
      <c r="T283" s="487">
        <f t="shared" si="67"/>
        <v>132.59556599999999</v>
      </c>
      <c r="U283" s="488">
        <f t="shared" si="67"/>
        <v>0</v>
      </c>
      <c r="V283" s="485">
        <f t="shared" si="67"/>
        <v>0</v>
      </c>
      <c r="W283" s="487">
        <f t="shared" si="67"/>
        <v>0</v>
      </c>
      <c r="X283" s="485">
        <f t="shared" si="67"/>
        <v>0</v>
      </c>
      <c r="Y283" s="488">
        <f t="shared" si="67"/>
        <v>0</v>
      </c>
      <c r="Z283" s="485">
        <f t="shared" si="67"/>
        <v>0</v>
      </c>
      <c r="AA283" s="487">
        <f t="shared" si="67"/>
        <v>0</v>
      </c>
      <c r="AB283" s="489">
        <v>0</v>
      </c>
    </row>
    <row r="284" spans="1:28">
      <c r="A284" s="455" t="s">
        <v>539</v>
      </c>
      <c r="B284" s="838" t="s">
        <v>580</v>
      </c>
      <c r="C284" s="456">
        <v>8.5483200000000004</v>
      </c>
      <c r="D284" s="457">
        <v>8.5483200000000004</v>
      </c>
      <c r="E284" s="458">
        <v>0</v>
      </c>
      <c r="F284" s="458">
        <v>0</v>
      </c>
      <c r="G284" s="458">
        <v>8.5482899999999997</v>
      </c>
      <c r="H284" s="459">
        <v>3.0000000000000001E-5</v>
      </c>
      <c r="I284" s="460">
        <v>0</v>
      </c>
      <c r="J284" s="461">
        <v>0</v>
      </c>
      <c r="K284" s="460">
        <v>0</v>
      </c>
      <c r="L284" s="462">
        <v>0</v>
      </c>
      <c r="M284" s="460">
        <v>0</v>
      </c>
      <c r="N284" s="461">
        <v>0</v>
      </c>
      <c r="O284" s="463"/>
      <c r="P284" s="456">
        <v>17.666539</v>
      </c>
      <c r="Q284" s="457">
        <v>17.666539</v>
      </c>
      <c r="R284" s="458">
        <v>0</v>
      </c>
      <c r="S284" s="458">
        <v>0</v>
      </c>
      <c r="T284" s="458">
        <v>17.666512999999998</v>
      </c>
      <c r="U284" s="459">
        <v>2.5999999999999998E-5</v>
      </c>
      <c r="V284" s="460">
        <v>0</v>
      </c>
      <c r="W284" s="461">
        <v>0</v>
      </c>
      <c r="X284" s="460">
        <v>0</v>
      </c>
      <c r="Y284" s="462">
        <v>0</v>
      </c>
      <c r="Z284" s="460">
        <v>0</v>
      </c>
      <c r="AA284" s="461">
        <v>0</v>
      </c>
      <c r="AB284" s="463"/>
    </row>
    <row r="285" spans="1:28">
      <c r="A285" s="464" t="s">
        <v>541</v>
      </c>
      <c r="B285" s="839"/>
      <c r="C285" s="465">
        <v>366.29749700000002</v>
      </c>
      <c r="D285" s="466">
        <v>366.29615799999999</v>
      </c>
      <c r="E285" s="467">
        <v>0</v>
      </c>
      <c r="F285" s="467">
        <v>0</v>
      </c>
      <c r="G285" s="467">
        <v>366.29615799999999</v>
      </c>
      <c r="H285" s="468">
        <v>0</v>
      </c>
      <c r="I285" s="469">
        <v>0</v>
      </c>
      <c r="J285" s="470">
        <v>0</v>
      </c>
      <c r="K285" s="469">
        <v>0</v>
      </c>
      <c r="L285" s="471">
        <v>0</v>
      </c>
      <c r="M285" s="469">
        <v>0</v>
      </c>
      <c r="N285" s="470">
        <v>0</v>
      </c>
      <c r="O285" s="472"/>
      <c r="P285" s="465">
        <v>521.89480000000003</v>
      </c>
      <c r="Q285" s="466">
        <v>521.87197800000001</v>
      </c>
      <c r="R285" s="467">
        <v>0</v>
      </c>
      <c r="S285" s="467">
        <v>0</v>
      </c>
      <c r="T285" s="467">
        <v>521.87197800000001</v>
      </c>
      <c r="U285" s="468">
        <v>0</v>
      </c>
      <c r="V285" s="469">
        <v>0</v>
      </c>
      <c r="W285" s="470">
        <v>0</v>
      </c>
      <c r="X285" s="469">
        <v>0</v>
      </c>
      <c r="Y285" s="471">
        <v>0</v>
      </c>
      <c r="Z285" s="469">
        <v>0</v>
      </c>
      <c r="AA285" s="470">
        <v>0</v>
      </c>
      <c r="AB285" s="472"/>
    </row>
    <row r="286" spans="1:28">
      <c r="A286" s="464" t="s">
        <v>542</v>
      </c>
      <c r="B286" s="839"/>
      <c r="C286" s="465">
        <v>250.538849</v>
      </c>
      <c r="D286" s="466">
        <v>250.502647</v>
      </c>
      <c r="E286" s="467">
        <v>0</v>
      </c>
      <c r="F286" s="467">
        <v>0</v>
      </c>
      <c r="G286" s="467">
        <v>250.502647</v>
      </c>
      <c r="H286" s="468">
        <v>0</v>
      </c>
      <c r="I286" s="469">
        <v>0</v>
      </c>
      <c r="J286" s="473">
        <v>0</v>
      </c>
      <c r="K286" s="469">
        <v>0</v>
      </c>
      <c r="L286" s="473">
        <v>0</v>
      </c>
      <c r="M286" s="469">
        <v>0</v>
      </c>
      <c r="N286" s="470">
        <v>0</v>
      </c>
      <c r="O286" s="474"/>
      <c r="P286" s="465">
        <v>91.571934999999996</v>
      </c>
      <c r="Q286" s="466">
        <v>91.564705000000004</v>
      </c>
      <c r="R286" s="467">
        <v>0</v>
      </c>
      <c r="S286" s="467">
        <v>0</v>
      </c>
      <c r="T286" s="467">
        <v>91.564705000000004</v>
      </c>
      <c r="U286" s="468">
        <v>0</v>
      </c>
      <c r="V286" s="469">
        <v>0</v>
      </c>
      <c r="W286" s="473">
        <v>0</v>
      </c>
      <c r="X286" s="469">
        <v>0</v>
      </c>
      <c r="Y286" s="473">
        <v>0</v>
      </c>
      <c r="Z286" s="469">
        <v>0</v>
      </c>
      <c r="AA286" s="470">
        <v>0</v>
      </c>
      <c r="AB286" s="474"/>
    </row>
    <row r="287" spans="1:28">
      <c r="A287" s="464" t="s">
        <v>543</v>
      </c>
      <c r="B287" s="839"/>
      <c r="C287" s="465">
        <v>91.857243999999994</v>
      </c>
      <c r="D287" s="466">
        <v>91.849849000000006</v>
      </c>
      <c r="E287" s="467">
        <v>0</v>
      </c>
      <c r="F287" s="467">
        <v>0</v>
      </c>
      <c r="G287" s="467">
        <v>91.849849000000006</v>
      </c>
      <c r="H287" s="468">
        <v>0</v>
      </c>
      <c r="I287" s="469">
        <v>0</v>
      </c>
      <c r="J287" s="470">
        <v>0</v>
      </c>
      <c r="K287" s="469">
        <v>0</v>
      </c>
      <c r="L287" s="471">
        <v>0</v>
      </c>
      <c r="M287" s="469">
        <v>0</v>
      </c>
      <c r="N287" s="470">
        <v>0</v>
      </c>
      <c r="O287" s="472"/>
      <c r="P287" s="465">
        <v>79.592601000000002</v>
      </c>
      <c r="Q287" s="466">
        <v>79.585437999999996</v>
      </c>
      <c r="R287" s="467">
        <v>0</v>
      </c>
      <c r="S287" s="467">
        <v>0</v>
      </c>
      <c r="T287" s="467">
        <v>79.585437999999996</v>
      </c>
      <c r="U287" s="468">
        <v>0</v>
      </c>
      <c r="V287" s="469">
        <v>0</v>
      </c>
      <c r="W287" s="470">
        <v>0</v>
      </c>
      <c r="X287" s="469">
        <v>0</v>
      </c>
      <c r="Y287" s="471">
        <v>0</v>
      </c>
      <c r="Z287" s="469">
        <v>0</v>
      </c>
      <c r="AA287" s="470">
        <v>0</v>
      </c>
      <c r="AB287" s="472"/>
    </row>
    <row r="288" spans="1:28">
      <c r="A288" s="464" t="s">
        <v>544</v>
      </c>
      <c r="B288" s="839"/>
      <c r="C288" s="465">
        <v>1672.5173259999999</v>
      </c>
      <c r="D288" s="466">
        <v>1672.389349</v>
      </c>
      <c r="E288" s="467">
        <v>0</v>
      </c>
      <c r="F288" s="467">
        <v>0</v>
      </c>
      <c r="G288" s="467">
        <v>1672.389349</v>
      </c>
      <c r="H288" s="468">
        <v>0</v>
      </c>
      <c r="I288" s="469">
        <v>0</v>
      </c>
      <c r="J288" s="470">
        <v>0</v>
      </c>
      <c r="K288" s="469">
        <v>0</v>
      </c>
      <c r="L288" s="471">
        <v>0</v>
      </c>
      <c r="M288" s="469">
        <v>0</v>
      </c>
      <c r="N288" s="470">
        <v>0</v>
      </c>
      <c r="O288" s="472"/>
      <c r="P288" s="465">
        <v>424.09848299999999</v>
      </c>
      <c r="Q288" s="466">
        <v>424.06449600000002</v>
      </c>
      <c r="R288" s="467">
        <v>0</v>
      </c>
      <c r="S288" s="467">
        <v>0</v>
      </c>
      <c r="T288" s="467">
        <v>424.06449600000002</v>
      </c>
      <c r="U288" s="468">
        <v>0</v>
      </c>
      <c r="V288" s="469">
        <v>0</v>
      </c>
      <c r="W288" s="470">
        <v>0</v>
      </c>
      <c r="X288" s="469">
        <v>0</v>
      </c>
      <c r="Y288" s="471">
        <v>0</v>
      </c>
      <c r="Z288" s="469">
        <v>0</v>
      </c>
      <c r="AA288" s="470">
        <v>0</v>
      </c>
      <c r="AB288" s="472"/>
    </row>
    <row r="289" spans="1:28">
      <c r="A289" s="464" t="s">
        <v>545</v>
      </c>
      <c r="B289" s="839"/>
      <c r="C289" s="465">
        <v>0</v>
      </c>
      <c r="D289" s="466">
        <v>0</v>
      </c>
      <c r="E289" s="467">
        <v>0</v>
      </c>
      <c r="F289" s="467">
        <v>0</v>
      </c>
      <c r="G289" s="467">
        <v>0</v>
      </c>
      <c r="H289" s="468">
        <v>0</v>
      </c>
      <c r="I289" s="469">
        <v>0</v>
      </c>
      <c r="J289" s="470">
        <v>0</v>
      </c>
      <c r="K289" s="469">
        <v>0</v>
      </c>
      <c r="L289" s="471">
        <v>0</v>
      </c>
      <c r="M289" s="469">
        <v>0</v>
      </c>
      <c r="N289" s="470">
        <v>0</v>
      </c>
      <c r="O289" s="472"/>
      <c r="P289" s="465">
        <v>0</v>
      </c>
      <c r="Q289" s="466">
        <v>0</v>
      </c>
      <c r="R289" s="467">
        <v>0</v>
      </c>
      <c r="S289" s="467">
        <v>0</v>
      </c>
      <c r="T289" s="467">
        <v>0</v>
      </c>
      <c r="U289" s="468">
        <v>0</v>
      </c>
      <c r="V289" s="469">
        <v>0</v>
      </c>
      <c r="W289" s="470">
        <v>0</v>
      </c>
      <c r="X289" s="469">
        <v>0</v>
      </c>
      <c r="Y289" s="471">
        <v>0</v>
      </c>
      <c r="Z289" s="469">
        <v>0</v>
      </c>
      <c r="AA289" s="470">
        <v>0</v>
      </c>
      <c r="AB289" s="472"/>
    </row>
    <row r="290" spans="1:28">
      <c r="A290" s="475" t="s">
        <v>546</v>
      </c>
      <c r="B290" s="839"/>
      <c r="C290" s="476">
        <v>0</v>
      </c>
      <c r="D290" s="477">
        <v>0</v>
      </c>
      <c r="E290" s="478">
        <v>0</v>
      </c>
      <c r="F290" s="478">
        <v>0</v>
      </c>
      <c r="G290" s="478">
        <v>0</v>
      </c>
      <c r="H290" s="479">
        <v>0</v>
      </c>
      <c r="I290" s="480">
        <v>0</v>
      </c>
      <c r="J290" s="481">
        <v>0</v>
      </c>
      <c r="K290" s="480">
        <v>0</v>
      </c>
      <c r="L290" s="482">
        <v>0</v>
      </c>
      <c r="M290" s="480">
        <v>0</v>
      </c>
      <c r="N290" s="481">
        <v>0</v>
      </c>
      <c r="O290" s="483"/>
      <c r="P290" s="476">
        <v>0</v>
      </c>
      <c r="Q290" s="477">
        <v>0</v>
      </c>
      <c r="R290" s="478">
        <v>0</v>
      </c>
      <c r="S290" s="478">
        <v>0</v>
      </c>
      <c r="T290" s="478">
        <v>0</v>
      </c>
      <c r="U290" s="479">
        <v>0</v>
      </c>
      <c r="V290" s="480">
        <v>0</v>
      </c>
      <c r="W290" s="481">
        <v>0</v>
      </c>
      <c r="X290" s="480">
        <v>0</v>
      </c>
      <c r="Y290" s="482">
        <v>0</v>
      </c>
      <c r="Z290" s="480">
        <v>0</v>
      </c>
      <c r="AA290" s="481">
        <v>0</v>
      </c>
      <c r="AB290" s="483"/>
    </row>
    <row r="291" spans="1:28" ht="12" thickBot="1">
      <c r="A291" s="484" t="s">
        <v>292</v>
      </c>
      <c r="B291" s="840"/>
      <c r="C291" s="485">
        <f t="shared" ref="C291:N291" si="68">+C284+C285+C286+C287+C288+C289+C290</f>
        <v>2389.7592359999999</v>
      </c>
      <c r="D291" s="486">
        <f t="shared" si="68"/>
        <v>2389.586323</v>
      </c>
      <c r="E291" s="487">
        <f t="shared" si="68"/>
        <v>0</v>
      </c>
      <c r="F291" s="487">
        <f t="shared" si="68"/>
        <v>0</v>
      </c>
      <c r="G291" s="487">
        <f t="shared" si="68"/>
        <v>2389.5862930000003</v>
      </c>
      <c r="H291" s="488">
        <f t="shared" si="68"/>
        <v>3.0000000000000001E-5</v>
      </c>
      <c r="I291" s="485">
        <f t="shared" si="68"/>
        <v>0</v>
      </c>
      <c r="J291" s="487">
        <f t="shared" si="68"/>
        <v>0</v>
      </c>
      <c r="K291" s="485">
        <f t="shared" si="68"/>
        <v>0</v>
      </c>
      <c r="L291" s="488">
        <f t="shared" si="68"/>
        <v>0</v>
      </c>
      <c r="M291" s="485">
        <f t="shared" si="68"/>
        <v>0</v>
      </c>
      <c r="N291" s="487">
        <f t="shared" si="68"/>
        <v>0</v>
      </c>
      <c r="O291" s="489">
        <v>27.361248</v>
      </c>
      <c r="P291" s="485">
        <f t="shared" ref="P291:AA291" si="69">+P284+P285+P286+P287+P288+P289+P290</f>
        <v>1134.8243580000001</v>
      </c>
      <c r="Q291" s="486">
        <f t="shared" si="69"/>
        <v>1134.753156</v>
      </c>
      <c r="R291" s="487">
        <f t="shared" si="69"/>
        <v>0</v>
      </c>
      <c r="S291" s="487">
        <f t="shared" si="69"/>
        <v>0</v>
      </c>
      <c r="T291" s="487">
        <f t="shared" si="69"/>
        <v>1134.7531300000001</v>
      </c>
      <c r="U291" s="488">
        <f t="shared" si="69"/>
        <v>2.5999999999999998E-5</v>
      </c>
      <c r="V291" s="485">
        <f t="shared" si="69"/>
        <v>0</v>
      </c>
      <c r="W291" s="487">
        <f t="shared" si="69"/>
        <v>0</v>
      </c>
      <c r="X291" s="485">
        <f t="shared" si="69"/>
        <v>0</v>
      </c>
      <c r="Y291" s="488">
        <f t="shared" si="69"/>
        <v>0</v>
      </c>
      <c r="Z291" s="485">
        <f t="shared" si="69"/>
        <v>0</v>
      </c>
      <c r="AA291" s="487">
        <f t="shared" si="69"/>
        <v>0</v>
      </c>
      <c r="AB291" s="489">
        <v>31.339649000000001</v>
      </c>
    </row>
    <row r="292" spans="1:28">
      <c r="A292" s="455" t="s">
        <v>539</v>
      </c>
      <c r="B292" s="838" t="s">
        <v>581</v>
      </c>
      <c r="C292" s="456">
        <v>64.961342000000002</v>
      </c>
      <c r="D292" s="457">
        <v>64.961342000000002</v>
      </c>
      <c r="E292" s="458">
        <v>3.86E-4</v>
      </c>
      <c r="F292" s="458">
        <v>0</v>
      </c>
      <c r="G292" s="458">
        <v>64.960955999999996</v>
      </c>
      <c r="H292" s="459">
        <v>0</v>
      </c>
      <c r="I292" s="460">
        <v>0</v>
      </c>
      <c r="J292" s="461">
        <v>0</v>
      </c>
      <c r="K292" s="460">
        <v>0</v>
      </c>
      <c r="L292" s="462">
        <v>0</v>
      </c>
      <c r="M292" s="460">
        <v>0</v>
      </c>
      <c r="N292" s="461">
        <v>0</v>
      </c>
      <c r="O292" s="463"/>
      <c r="P292" s="456">
        <v>10.512297999999999</v>
      </c>
      <c r="Q292" s="457">
        <v>10.512297999999999</v>
      </c>
      <c r="R292" s="458">
        <v>9.129E-3</v>
      </c>
      <c r="S292" s="458">
        <v>0</v>
      </c>
      <c r="T292" s="458">
        <v>4.5790860000000002</v>
      </c>
      <c r="U292" s="459">
        <v>5.9240830000000004</v>
      </c>
      <c r="V292" s="460">
        <v>0</v>
      </c>
      <c r="W292" s="461">
        <v>0</v>
      </c>
      <c r="X292" s="460">
        <v>0</v>
      </c>
      <c r="Y292" s="462">
        <v>0</v>
      </c>
      <c r="Z292" s="460">
        <v>0</v>
      </c>
      <c r="AA292" s="461">
        <v>0</v>
      </c>
      <c r="AB292" s="463"/>
    </row>
    <row r="293" spans="1:28">
      <c r="A293" s="464" t="s">
        <v>541</v>
      </c>
      <c r="B293" s="839"/>
      <c r="C293" s="465">
        <v>118.396874</v>
      </c>
      <c r="D293" s="466">
        <v>109.40813300000001</v>
      </c>
      <c r="E293" s="467">
        <v>61.356372</v>
      </c>
      <c r="F293" s="467">
        <v>0</v>
      </c>
      <c r="G293" s="467">
        <v>57.040174999999998</v>
      </c>
      <c r="H293" s="468">
        <v>0</v>
      </c>
      <c r="I293" s="469">
        <v>0</v>
      </c>
      <c r="J293" s="470">
        <v>0</v>
      </c>
      <c r="K293" s="469">
        <v>0</v>
      </c>
      <c r="L293" s="471">
        <v>0</v>
      </c>
      <c r="M293" s="469">
        <v>0</v>
      </c>
      <c r="N293" s="470">
        <v>0</v>
      </c>
      <c r="O293" s="472"/>
      <c r="P293" s="465">
        <v>210.18722600000001</v>
      </c>
      <c r="Q293" s="466">
        <v>193.87081599999999</v>
      </c>
      <c r="R293" s="467">
        <v>86.116310999999996</v>
      </c>
      <c r="S293" s="467">
        <v>0</v>
      </c>
      <c r="T293" s="467">
        <v>124.07011799999999</v>
      </c>
      <c r="U293" s="468">
        <v>0</v>
      </c>
      <c r="V293" s="469">
        <v>0</v>
      </c>
      <c r="W293" s="470">
        <v>0</v>
      </c>
      <c r="X293" s="469">
        <v>0</v>
      </c>
      <c r="Y293" s="471">
        <v>0</v>
      </c>
      <c r="Z293" s="469">
        <v>0</v>
      </c>
      <c r="AA293" s="470">
        <v>0</v>
      </c>
      <c r="AB293" s="472"/>
    </row>
    <row r="294" spans="1:28">
      <c r="A294" s="464" t="s">
        <v>542</v>
      </c>
      <c r="B294" s="839"/>
      <c r="C294" s="465">
        <v>145.95562899999999</v>
      </c>
      <c r="D294" s="466">
        <v>101.96567400000001</v>
      </c>
      <c r="E294" s="467">
        <v>73.778879000000003</v>
      </c>
      <c r="F294" s="467">
        <v>0</v>
      </c>
      <c r="G294" s="467">
        <v>72.176041999999995</v>
      </c>
      <c r="H294" s="468">
        <v>0</v>
      </c>
      <c r="I294" s="469">
        <v>0</v>
      </c>
      <c r="J294" s="473">
        <v>0</v>
      </c>
      <c r="K294" s="469">
        <v>0</v>
      </c>
      <c r="L294" s="473">
        <v>0</v>
      </c>
      <c r="M294" s="469">
        <v>0</v>
      </c>
      <c r="N294" s="470">
        <v>0</v>
      </c>
      <c r="O294" s="474"/>
      <c r="P294" s="465">
        <v>158.398743</v>
      </c>
      <c r="Q294" s="466">
        <v>103.69565</v>
      </c>
      <c r="R294" s="467">
        <v>158.398743</v>
      </c>
      <c r="S294" s="467">
        <v>0</v>
      </c>
      <c r="T294" s="467">
        <v>0</v>
      </c>
      <c r="U294" s="468">
        <v>0</v>
      </c>
      <c r="V294" s="469">
        <v>0</v>
      </c>
      <c r="W294" s="473">
        <v>0</v>
      </c>
      <c r="X294" s="469">
        <v>0</v>
      </c>
      <c r="Y294" s="473">
        <v>0</v>
      </c>
      <c r="Z294" s="469">
        <v>0</v>
      </c>
      <c r="AA294" s="470">
        <v>0</v>
      </c>
      <c r="AB294" s="474"/>
    </row>
    <row r="295" spans="1:28">
      <c r="A295" s="464" t="s">
        <v>543</v>
      </c>
      <c r="B295" s="839"/>
      <c r="C295" s="465">
        <v>85.399946</v>
      </c>
      <c r="D295" s="466">
        <v>85.399507</v>
      </c>
      <c r="E295" s="467">
        <v>60.081397000000003</v>
      </c>
      <c r="F295" s="467">
        <v>0</v>
      </c>
      <c r="G295" s="467">
        <v>25.318110000000001</v>
      </c>
      <c r="H295" s="468">
        <v>0</v>
      </c>
      <c r="I295" s="469">
        <v>0</v>
      </c>
      <c r="J295" s="470">
        <v>0</v>
      </c>
      <c r="K295" s="469">
        <v>0</v>
      </c>
      <c r="L295" s="471">
        <v>0</v>
      </c>
      <c r="M295" s="469">
        <v>0</v>
      </c>
      <c r="N295" s="470">
        <v>0</v>
      </c>
      <c r="O295" s="472"/>
      <c r="P295" s="465">
        <v>93.489914999999996</v>
      </c>
      <c r="Q295" s="466">
        <v>93.071747000000002</v>
      </c>
      <c r="R295" s="467">
        <v>23.322042</v>
      </c>
      <c r="S295" s="467">
        <v>0</v>
      </c>
      <c r="T295" s="467">
        <v>70.166503000000006</v>
      </c>
      <c r="U295" s="468">
        <v>0</v>
      </c>
      <c r="V295" s="469">
        <v>0</v>
      </c>
      <c r="W295" s="470">
        <v>0</v>
      </c>
      <c r="X295" s="469">
        <v>0</v>
      </c>
      <c r="Y295" s="471">
        <v>0</v>
      </c>
      <c r="Z295" s="469">
        <v>0</v>
      </c>
      <c r="AA295" s="470">
        <v>0</v>
      </c>
      <c r="AB295" s="472"/>
    </row>
    <row r="296" spans="1:28">
      <c r="A296" s="464" t="s">
        <v>544</v>
      </c>
      <c r="B296" s="839"/>
      <c r="C296" s="465">
        <v>519.84397200000001</v>
      </c>
      <c r="D296" s="466">
        <v>518.00175200000001</v>
      </c>
      <c r="E296" s="467">
        <v>5.9203950000000001</v>
      </c>
      <c r="F296" s="467">
        <v>0</v>
      </c>
      <c r="G296" s="467">
        <v>513.91113399999995</v>
      </c>
      <c r="H296" s="468">
        <v>0</v>
      </c>
      <c r="I296" s="469">
        <v>0</v>
      </c>
      <c r="J296" s="470">
        <v>0</v>
      </c>
      <c r="K296" s="469">
        <v>0</v>
      </c>
      <c r="L296" s="471">
        <v>0</v>
      </c>
      <c r="M296" s="469">
        <v>0</v>
      </c>
      <c r="N296" s="470">
        <v>0</v>
      </c>
      <c r="O296" s="472"/>
      <c r="P296" s="465">
        <v>643.53778199999999</v>
      </c>
      <c r="Q296" s="466">
        <v>633.22202100000004</v>
      </c>
      <c r="R296" s="467">
        <v>10.302237999999999</v>
      </c>
      <c r="S296" s="467">
        <v>0</v>
      </c>
      <c r="T296" s="467">
        <v>633.22202100000004</v>
      </c>
      <c r="U296" s="468">
        <v>0</v>
      </c>
      <c r="V296" s="469">
        <v>0</v>
      </c>
      <c r="W296" s="470">
        <v>0</v>
      </c>
      <c r="X296" s="469">
        <v>0</v>
      </c>
      <c r="Y296" s="471">
        <v>0</v>
      </c>
      <c r="Z296" s="469">
        <v>0</v>
      </c>
      <c r="AA296" s="470">
        <v>0</v>
      </c>
      <c r="AB296" s="472"/>
    </row>
    <row r="297" spans="1:28">
      <c r="A297" s="464" t="s">
        <v>545</v>
      </c>
      <c r="B297" s="839"/>
      <c r="C297" s="465">
        <v>2724.0280929999999</v>
      </c>
      <c r="D297" s="466">
        <v>2676.160852</v>
      </c>
      <c r="E297" s="467">
        <v>47.806688000000001</v>
      </c>
      <c r="F297" s="467">
        <v>0</v>
      </c>
      <c r="G297" s="467">
        <v>2536.3656599999999</v>
      </c>
      <c r="H297" s="468">
        <v>139.79519300000001</v>
      </c>
      <c r="I297" s="469">
        <v>0</v>
      </c>
      <c r="J297" s="470">
        <v>0</v>
      </c>
      <c r="K297" s="469">
        <v>0</v>
      </c>
      <c r="L297" s="471">
        <v>0</v>
      </c>
      <c r="M297" s="469">
        <v>0</v>
      </c>
      <c r="N297" s="470">
        <v>0</v>
      </c>
      <c r="O297" s="472"/>
      <c r="P297" s="465">
        <v>2514.857446</v>
      </c>
      <c r="Q297" s="466">
        <v>2509.9208979999999</v>
      </c>
      <c r="R297" s="467">
        <v>4.8797519999999999</v>
      </c>
      <c r="S297" s="467">
        <v>0</v>
      </c>
      <c r="T297" s="467">
        <v>2377.6102409999999</v>
      </c>
      <c r="U297" s="468">
        <v>132.31065699999999</v>
      </c>
      <c r="V297" s="469">
        <v>0</v>
      </c>
      <c r="W297" s="470">
        <v>0</v>
      </c>
      <c r="X297" s="469">
        <v>0</v>
      </c>
      <c r="Y297" s="471">
        <v>0</v>
      </c>
      <c r="Z297" s="469">
        <v>0</v>
      </c>
      <c r="AA297" s="470">
        <v>0</v>
      </c>
      <c r="AB297" s="472"/>
    </row>
    <row r="298" spans="1:28">
      <c r="A298" s="475" t="s">
        <v>546</v>
      </c>
      <c r="B298" s="839"/>
      <c r="C298" s="476">
        <v>3970.5874819999999</v>
      </c>
      <c r="D298" s="477">
        <v>3968.8826779999999</v>
      </c>
      <c r="E298" s="478">
        <v>6.0630870000000003</v>
      </c>
      <c r="F298" s="478">
        <v>0</v>
      </c>
      <c r="G298" s="478">
        <v>2784.7884389999999</v>
      </c>
      <c r="H298" s="479">
        <v>1179.643826</v>
      </c>
      <c r="I298" s="480">
        <v>0</v>
      </c>
      <c r="J298" s="481">
        <v>0</v>
      </c>
      <c r="K298" s="480">
        <v>0</v>
      </c>
      <c r="L298" s="482">
        <v>0</v>
      </c>
      <c r="M298" s="480">
        <v>0</v>
      </c>
      <c r="N298" s="481">
        <v>0</v>
      </c>
      <c r="O298" s="483"/>
      <c r="P298" s="476">
        <v>6409.9977870000012</v>
      </c>
      <c r="Q298" s="477">
        <v>6408.5218340000001</v>
      </c>
      <c r="R298" s="478">
        <v>26.557946999999999</v>
      </c>
      <c r="S298" s="478">
        <v>0</v>
      </c>
      <c r="T298" s="478">
        <v>3264.272144</v>
      </c>
      <c r="U298" s="479">
        <v>3119.023424</v>
      </c>
      <c r="V298" s="480">
        <v>0</v>
      </c>
      <c r="W298" s="481">
        <v>0</v>
      </c>
      <c r="X298" s="480">
        <v>0</v>
      </c>
      <c r="Y298" s="482">
        <v>0</v>
      </c>
      <c r="Z298" s="480">
        <v>0</v>
      </c>
      <c r="AA298" s="481">
        <v>0</v>
      </c>
      <c r="AB298" s="483"/>
    </row>
    <row r="299" spans="1:28" ht="12" thickBot="1">
      <c r="A299" s="484" t="s">
        <v>292</v>
      </c>
      <c r="B299" s="840"/>
      <c r="C299" s="485">
        <f t="shared" ref="C299:N299" si="70">+C292+C293+C294+C295+C296+C297+C298</f>
        <v>7629.1733379999996</v>
      </c>
      <c r="D299" s="486">
        <f t="shared" si="70"/>
        <v>7524.7799379999997</v>
      </c>
      <c r="E299" s="487">
        <f t="shared" si="70"/>
        <v>255.00720400000003</v>
      </c>
      <c r="F299" s="487">
        <f t="shared" si="70"/>
        <v>0</v>
      </c>
      <c r="G299" s="487">
        <f t="shared" si="70"/>
        <v>6054.5605159999996</v>
      </c>
      <c r="H299" s="488">
        <f t="shared" si="70"/>
        <v>1319.4390189999999</v>
      </c>
      <c r="I299" s="485">
        <f t="shared" si="70"/>
        <v>0</v>
      </c>
      <c r="J299" s="487">
        <f t="shared" si="70"/>
        <v>0</v>
      </c>
      <c r="K299" s="485">
        <f t="shared" si="70"/>
        <v>0</v>
      </c>
      <c r="L299" s="488">
        <f t="shared" si="70"/>
        <v>0</v>
      </c>
      <c r="M299" s="485">
        <f t="shared" si="70"/>
        <v>0</v>
      </c>
      <c r="N299" s="487">
        <f t="shared" si="70"/>
        <v>0</v>
      </c>
      <c r="O299" s="489">
        <v>2.7879149999999999</v>
      </c>
      <c r="P299" s="485">
        <f t="shared" ref="P299:AA299" si="71">+P292+P293+P294+P295+P296+P297+P298</f>
        <v>10040.981197000001</v>
      </c>
      <c r="Q299" s="486">
        <f t="shared" si="71"/>
        <v>9952.8152640000008</v>
      </c>
      <c r="R299" s="487">
        <f t="shared" si="71"/>
        <v>309.586162</v>
      </c>
      <c r="S299" s="487">
        <f t="shared" si="71"/>
        <v>0</v>
      </c>
      <c r="T299" s="487">
        <f t="shared" si="71"/>
        <v>6473.9201130000001</v>
      </c>
      <c r="U299" s="488">
        <f t="shared" si="71"/>
        <v>3257.2581639999999</v>
      </c>
      <c r="V299" s="485">
        <f t="shared" si="71"/>
        <v>0</v>
      </c>
      <c r="W299" s="487">
        <f t="shared" si="71"/>
        <v>0</v>
      </c>
      <c r="X299" s="485">
        <f t="shared" si="71"/>
        <v>0</v>
      </c>
      <c r="Y299" s="488">
        <f t="shared" si="71"/>
        <v>0</v>
      </c>
      <c r="Z299" s="485">
        <f t="shared" si="71"/>
        <v>0</v>
      </c>
      <c r="AA299" s="487">
        <f t="shared" si="71"/>
        <v>0</v>
      </c>
      <c r="AB299" s="489">
        <v>7.5719099999999999</v>
      </c>
    </row>
    <row r="300" spans="1:28">
      <c r="A300" s="455" t="s">
        <v>539</v>
      </c>
      <c r="B300" s="838" t="s">
        <v>582</v>
      </c>
      <c r="C300" s="456">
        <v>0</v>
      </c>
      <c r="D300" s="457">
        <v>0</v>
      </c>
      <c r="E300" s="458">
        <v>0</v>
      </c>
      <c r="F300" s="458">
        <v>0</v>
      </c>
      <c r="G300" s="458">
        <v>0</v>
      </c>
      <c r="H300" s="459">
        <v>0</v>
      </c>
      <c r="I300" s="460">
        <v>0</v>
      </c>
      <c r="J300" s="461">
        <v>0</v>
      </c>
      <c r="K300" s="460">
        <v>0</v>
      </c>
      <c r="L300" s="462">
        <v>0</v>
      </c>
      <c r="M300" s="460">
        <v>0</v>
      </c>
      <c r="N300" s="461">
        <v>0</v>
      </c>
      <c r="O300" s="463"/>
      <c r="P300" s="456">
        <v>0</v>
      </c>
      <c r="Q300" s="457">
        <v>0</v>
      </c>
      <c r="R300" s="458">
        <v>0</v>
      </c>
      <c r="S300" s="458">
        <v>0</v>
      </c>
      <c r="T300" s="458">
        <v>0</v>
      </c>
      <c r="U300" s="459">
        <v>0</v>
      </c>
      <c r="V300" s="460">
        <v>0</v>
      </c>
      <c r="W300" s="461">
        <v>0</v>
      </c>
      <c r="X300" s="460">
        <v>0</v>
      </c>
      <c r="Y300" s="462">
        <v>0</v>
      </c>
      <c r="Z300" s="460">
        <v>0</v>
      </c>
      <c r="AA300" s="461">
        <v>0</v>
      </c>
      <c r="AB300" s="463"/>
    </row>
    <row r="301" spans="1:28">
      <c r="A301" s="464" t="s">
        <v>541</v>
      </c>
      <c r="B301" s="839"/>
      <c r="C301" s="465">
        <v>9.0884850000000004</v>
      </c>
      <c r="D301" s="466">
        <v>9.0884850000000004</v>
      </c>
      <c r="E301" s="467">
        <v>9.0884850000000004</v>
      </c>
      <c r="F301" s="467">
        <v>0</v>
      </c>
      <c r="G301" s="467">
        <v>0</v>
      </c>
      <c r="H301" s="468">
        <v>0</v>
      </c>
      <c r="I301" s="469">
        <v>0</v>
      </c>
      <c r="J301" s="470">
        <v>0</v>
      </c>
      <c r="K301" s="469">
        <v>0</v>
      </c>
      <c r="L301" s="471">
        <v>0</v>
      </c>
      <c r="M301" s="469">
        <v>0</v>
      </c>
      <c r="N301" s="470">
        <v>0</v>
      </c>
      <c r="O301" s="472"/>
      <c r="P301" s="465">
        <v>4.8514759999999999</v>
      </c>
      <c r="Q301" s="466">
        <v>4.8509549999999999</v>
      </c>
      <c r="R301" s="467">
        <v>0</v>
      </c>
      <c r="S301" s="467">
        <v>0</v>
      </c>
      <c r="T301" s="467">
        <v>0</v>
      </c>
      <c r="U301" s="468">
        <v>4.8509549999999999</v>
      </c>
      <c r="V301" s="469">
        <v>0</v>
      </c>
      <c r="W301" s="470">
        <v>0</v>
      </c>
      <c r="X301" s="469">
        <v>0</v>
      </c>
      <c r="Y301" s="471">
        <v>0</v>
      </c>
      <c r="Z301" s="469">
        <v>0</v>
      </c>
      <c r="AA301" s="470">
        <v>0</v>
      </c>
      <c r="AB301" s="472"/>
    </row>
    <row r="302" spans="1:28">
      <c r="A302" s="464" t="s">
        <v>542</v>
      </c>
      <c r="B302" s="839"/>
      <c r="C302" s="465">
        <v>66.261559000000005</v>
      </c>
      <c r="D302" s="466">
        <v>66.252477999999996</v>
      </c>
      <c r="E302" s="467">
        <v>0</v>
      </c>
      <c r="F302" s="467">
        <v>0</v>
      </c>
      <c r="G302" s="467">
        <v>0</v>
      </c>
      <c r="H302" s="468">
        <v>66.252477999999996</v>
      </c>
      <c r="I302" s="469">
        <v>0</v>
      </c>
      <c r="J302" s="473">
        <v>0</v>
      </c>
      <c r="K302" s="469">
        <v>0</v>
      </c>
      <c r="L302" s="473">
        <v>0</v>
      </c>
      <c r="M302" s="469">
        <v>0</v>
      </c>
      <c r="N302" s="470">
        <v>0</v>
      </c>
      <c r="O302" s="474"/>
      <c r="P302" s="465">
        <v>60.100378999999997</v>
      </c>
      <c r="Q302" s="466">
        <v>60.093347000000001</v>
      </c>
      <c r="R302" s="467">
        <v>0</v>
      </c>
      <c r="S302" s="467">
        <v>0</v>
      </c>
      <c r="T302" s="467">
        <v>0</v>
      </c>
      <c r="U302" s="468">
        <v>60.093347000000001</v>
      </c>
      <c r="V302" s="469">
        <v>0</v>
      </c>
      <c r="W302" s="473">
        <v>0</v>
      </c>
      <c r="X302" s="469">
        <v>0</v>
      </c>
      <c r="Y302" s="473">
        <v>0</v>
      </c>
      <c r="Z302" s="469">
        <v>0</v>
      </c>
      <c r="AA302" s="470">
        <v>0</v>
      </c>
      <c r="AB302" s="474"/>
    </row>
    <row r="303" spans="1:28">
      <c r="A303" s="464" t="s">
        <v>543</v>
      </c>
      <c r="B303" s="839"/>
      <c r="C303" s="465">
        <v>122.720856</v>
      </c>
      <c r="D303" s="466">
        <v>122.70178900000001</v>
      </c>
      <c r="E303" s="467">
        <v>0</v>
      </c>
      <c r="F303" s="467">
        <v>0</v>
      </c>
      <c r="G303" s="467">
        <v>122.70178900000001</v>
      </c>
      <c r="H303" s="468">
        <v>0</v>
      </c>
      <c r="I303" s="469">
        <v>0</v>
      </c>
      <c r="J303" s="470">
        <v>0</v>
      </c>
      <c r="K303" s="469">
        <v>0</v>
      </c>
      <c r="L303" s="471">
        <v>0</v>
      </c>
      <c r="M303" s="469">
        <v>0</v>
      </c>
      <c r="N303" s="470">
        <v>0</v>
      </c>
      <c r="O303" s="472"/>
      <c r="P303" s="465">
        <v>121.74388999999999</v>
      </c>
      <c r="Q303" s="466">
        <v>121.724188</v>
      </c>
      <c r="R303" s="467">
        <v>0</v>
      </c>
      <c r="S303" s="467">
        <v>0</v>
      </c>
      <c r="T303" s="467">
        <v>121.724188</v>
      </c>
      <c r="U303" s="468">
        <v>0</v>
      </c>
      <c r="V303" s="469">
        <v>0</v>
      </c>
      <c r="W303" s="470">
        <v>0</v>
      </c>
      <c r="X303" s="469">
        <v>0</v>
      </c>
      <c r="Y303" s="471">
        <v>0</v>
      </c>
      <c r="Z303" s="469">
        <v>0</v>
      </c>
      <c r="AA303" s="470">
        <v>0</v>
      </c>
      <c r="AB303" s="472"/>
    </row>
    <row r="304" spans="1:28">
      <c r="A304" s="464" t="s">
        <v>544</v>
      </c>
      <c r="B304" s="839"/>
      <c r="C304" s="465">
        <v>113.68389000000001</v>
      </c>
      <c r="D304" s="466">
        <v>113.667789</v>
      </c>
      <c r="E304" s="467">
        <v>0</v>
      </c>
      <c r="F304" s="467">
        <v>0</v>
      </c>
      <c r="G304" s="467">
        <v>16.848996</v>
      </c>
      <c r="H304" s="468">
        <v>96.818792999999999</v>
      </c>
      <c r="I304" s="469">
        <v>0</v>
      </c>
      <c r="J304" s="470">
        <v>0</v>
      </c>
      <c r="K304" s="469">
        <v>0</v>
      </c>
      <c r="L304" s="471">
        <v>0</v>
      </c>
      <c r="M304" s="469">
        <v>0</v>
      </c>
      <c r="N304" s="470">
        <v>0</v>
      </c>
      <c r="O304" s="472"/>
      <c r="P304" s="465">
        <v>96.011284000000003</v>
      </c>
      <c r="Q304" s="466">
        <v>95.996954000000002</v>
      </c>
      <c r="R304" s="467">
        <v>0</v>
      </c>
      <c r="S304" s="467">
        <v>0</v>
      </c>
      <c r="T304" s="467">
        <v>16.467089000000001</v>
      </c>
      <c r="U304" s="468">
        <v>79.529865000000001</v>
      </c>
      <c r="V304" s="469">
        <v>0</v>
      </c>
      <c r="W304" s="470">
        <v>0</v>
      </c>
      <c r="X304" s="469">
        <v>0</v>
      </c>
      <c r="Y304" s="471">
        <v>0</v>
      </c>
      <c r="Z304" s="469">
        <v>0</v>
      </c>
      <c r="AA304" s="470">
        <v>0</v>
      </c>
      <c r="AB304" s="472"/>
    </row>
    <row r="305" spans="1:28">
      <c r="A305" s="464" t="s">
        <v>545</v>
      </c>
      <c r="B305" s="839"/>
      <c r="C305" s="465">
        <v>223.415166</v>
      </c>
      <c r="D305" s="466">
        <v>223.37864400000001</v>
      </c>
      <c r="E305" s="467">
        <v>0</v>
      </c>
      <c r="F305" s="467">
        <v>0</v>
      </c>
      <c r="G305" s="467">
        <v>168.670458</v>
      </c>
      <c r="H305" s="468">
        <v>54.708185</v>
      </c>
      <c r="I305" s="469">
        <v>0</v>
      </c>
      <c r="J305" s="470">
        <v>0</v>
      </c>
      <c r="K305" s="469">
        <v>0</v>
      </c>
      <c r="L305" s="471">
        <v>0</v>
      </c>
      <c r="M305" s="469">
        <v>0</v>
      </c>
      <c r="N305" s="470">
        <v>0</v>
      </c>
      <c r="O305" s="472"/>
      <c r="P305" s="465">
        <v>207.90860000000001</v>
      </c>
      <c r="Q305" s="466">
        <v>207.87342000000001</v>
      </c>
      <c r="R305" s="467">
        <v>0</v>
      </c>
      <c r="S305" s="467">
        <v>0</v>
      </c>
      <c r="T305" s="467">
        <v>152.71620200000001</v>
      </c>
      <c r="U305" s="468">
        <v>55.157217000000003</v>
      </c>
      <c r="V305" s="469">
        <v>0</v>
      </c>
      <c r="W305" s="470">
        <v>0</v>
      </c>
      <c r="X305" s="469">
        <v>0</v>
      </c>
      <c r="Y305" s="471">
        <v>0</v>
      </c>
      <c r="Z305" s="469">
        <v>0</v>
      </c>
      <c r="AA305" s="470">
        <v>0</v>
      </c>
      <c r="AB305" s="472"/>
    </row>
    <row r="306" spans="1:28">
      <c r="A306" s="475" t="s">
        <v>546</v>
      </c>
      <c r="B306" s="839"/>
      <c r="C306" s="476">
        <v>157.80027200000001</v>
      </c>
      <c r="D306" s="477">
        <v>157.77391499999999</v>
      </c>
      <c r="E306" s="478">
        <v>16.291181999999999</v>
      </c>
      <c r="F306" s="478">
        <v>0</v>
      </c>
      <c r="G306" s="478">
        <v>141.48273399999999</v>
      </c>
      <c r="H306" s="479">
        <v>0</v>
      </c>
      <c r="I306" s="480">
        <v>0</v>
      </c>
      <c r="J306" s="481">
        <v>0</v>
      </c>
      <c r="K306" s="480">
        <v>0</v>
      </c>
      <c r="L306" s="482">
        <v>0</v>
      </c>
      <c r="M306" s="480">
        <v>0</v>
      </c>
      <c r="N306" s="481">
        <v>0</v>
      </c>
      <c r="O306" s="483"/>
      <c r="P306" s="476">
        <v>98.192228999999998</v>
      </c>
      <c r="Q306" s="477">
        <v>98.172978000000001</v>
      </c>
      <c r="R306" s="478">
        <v>0</v>
      </c>
      <c r="S306" s="478">
        <v>0</v>
      </c>
      <c r="T306" s="478">
        <v>98.172978000000001</v>
      </c>
      <c r="U306" s="479">
        <v>0</v>
      </c>
      <c r="V306" s="480">
        <v>0</v>
      </c>
      <c r="W306" s="481">
        <v>0</v>
      </c>
      <c r="X306" s="480">
        <v>0</v>
      </c>
      <c r="Y306" s="482">
        <v>0</v>
      </c>
      <c r="Z306" s="480">
        <v>0</v>
      </c>
      <c r="AA306" s="481">
        <v>0</v>
      </c>
      <c r="AB306" s="483"/>
    </row>
    <row r="307" spans="1:28" ht="12" thickBot="1">
      <c r="A307" s="484" t="s">
        <v>292</v>
      </c>
      <c r="B307" s="840"/>
      <c r="C307" s="485">
        <f t="shared" ref="C307:N307" si="72">+C300+C301+C302+C303+C304+C305+C306</f>
        <v>692.97022799999991</v>
      </c>
      <c r="D307" s="486">
        <f t="shared" si="72"/>
        <v>692.86310000000003</v>
      </c>
      <c r="E307" s="487">
        <f t="shared" si="72"/>
        <v>25.379666999999998</v>
      </c>
      <c r="F307" s="487">
        <f t="shared" si="72"/>
        <v>0</v>
      </c>
      <c r="G307" s="487">
        <f t="shared" si="72"/>
        <v>449.70397700000001</v>
      </c>
      <c r="H307" s="488">
        <f t="shared" si="72"/>
        <v>217.77945599999998</v>
      </c>
      <c r="I307" s="485">
        <f t="shared" si="72"/>
        <v>0</v>
      </c>
      <c r="J307" s="487">
        <f t="shared" si="72"/>
        <v>0</v>
      </c>
      <c r="K307" s="485">
        <f t="shared" si="72"/>
        <v>0</v>
      </c>
      <c r="L307" s="488">
        <f t="shared" si="72"/>
        <v>0</v>
      </c>
      <c r="M307" s="485">
        <f t="shared" si="72"/>
        <v>0</v>
      </c>
      <c r="N307" s="487">
        <f t="shared" si="72"/>
        <v>0</v>
      </c>
      <c r="O307" s="489">
        <v>128.40584100000001</v>
      </c>
      <c r="P307" s="485">
        <f t="shared" ref="P307:AA307" si="73">+P300+P301+P302+P303+P304+P305+P306</f>
        <v>588.80785800000001</v>
      </c>
      <c r="Q307" s="486">
        <f t="shared" si="73"/>
        <v>588.71184200000005</v>
      </c>
      <c r="R307" s="487">
        <f t="shared" si="73"/>
        <v>0</v>
      </c>
      <c r="S307" s="487">
        <f t="shared" si="73"/>
        <v>0</v>
      </c>
      <c r="T307" s="487">
        <f t="shared" si="73"/>
        <v>389.08045700000002</v>
      </c>
      <c r="U307" s="488">
        <f t="shared" si="73"/>
        <v>199.63138400000003</v>
      </c>
      <c r="V307" s="485">
        <f t="shared" si="73"/>
        <v>0</v>
      </c>
      <c r="W307" s="487">
        <f t="shared" si="73"/>
        <v>0</v>
      </c>
      <c r="X307" s="485">
        <f t="shared" si="73"/>
        <v>0</v>
      </c>
      <c r="Y307" s="488">
        <f t="shared" si="73"/>
        <v>0</v>
      </c>
      <c r="Z307" s="485">
        <f t="shared" si="73"/>
        <v>0</v>
      </c>
      <c r="AA307" s="487">
        <f t="shared" si="73"/>
        <v>0</v>
      </c>
      <c r="AB307" s="489">
        <v>115.99577600000001</v>
      </c>
    </row>
    <row r="308" spans="1:28">
      <c r="A308" s="455" t="s">
        <v>539</v>
      </c>
      <c r="B308" s="838" t="s">
        <v>583</v>
      </c>
      <c r="C308" s="456">
        <v>4.8099999999999998E-4</v>
      </c>
      <c r="D308" s="457">
        <v>4.8000000000000001E-4</v>
      </c>
      <c r="E308" s="458">
        <v>0</v>
      </c>
      <c r="F308" s="458">
        <v>0</v>
      </c>
      <c r="G308" s="458">
        <v>0</v>
      </c>
      <c r="H308" s="459">
        <v>4.8000000000000001E-4</v>
      </c>
      <c r="I308" s="460">
        <v>0</v>
      </c>
      <c r="J308" s="461">
        <v>0</v>
      </c>
      <c r="K308" s="460">
        <v>0</v>
      </c>
      <c r="L308" s="462">
        <v>0</v>
      </c>
      <c r="M308" s="460">
        <v>0</v>
      </c>
      <c r="N308" s="461">
        <v>0</v>
      </c>
      <c r="O308" s="463"/>
      <c r="P308" s="456">
        <v>0</v>
      </c>
      <c r="Q308" s="457">
        <v>0</v>
      </c>
      <c r="R308" s="458">
        <v>0</v>
      </c>
      <c r="S308" s="458">
        <v>0</v>
      </c>
      <c r="T308" s="458">
        <v>0</v>
      </c>
      <c r="U308" s="459">
        <v>0</v>
      </c>
      <c r="V308" s="460">
        <v>0</v>
      </c>
      <c r="W308" s="461">
        <v>0</v>
      </c>
      <c r="X308" s="460">
        <v>0</v>
      </c>
      <c r="Y308" s="462">
        <v>0</v>
      </c>
      <c r="Z308" s="460">
        <v>0</v>
      </c>
      <c r="AA308" s="461">
        <v>0</v>
      </c>
      <c r="AB308" s="463"/>
    </row>
    <row r="309" spans="1:28">
      <c r="A309" s="464" t="s">
        <v>541</v>
      </c>
      <c r="B309" s="839"/>
      <c r="C309" s="465">
        <v>0</v>
      </c>
      <c r="D309" s="466">
        <v>0</v>
      </c>
      <c r="E309" s="467">
        <v>0</v>
      </c>
      <c r="F309" s="467">
        <v>0</v>
      </c>
      <c r="G309" s="467">
        <v>0</v>
      </c>
      <c r="H309" s="468">
        <v>0</v>
      </c>
      <c r="I309" s="469">
        <v>0</v>
      </c>
      <c r="J309" s="470">
        <v>0</v>
      </c>
      <c r="K309" s="469">
        <v>0</v>
      </c>
      <c r="L309" s="471">
        <v>0</v>
      </c>
      <c r="M309" s="469">
        <v>0</v>
      </c>
      <c r="N309" s="470">
        <v>0</v>
      </c>
      <c r="O309" s="472"/>
      <c r="P309" s="465">
        <v>0</v>
      </c>
      <c r="Q309" s="466">
        <v>0</v>
      </c>
      <c r="R309" s="467">
        <v>0</v>
      </c>
      <c r="S309" s="467">
        <v>0</v>
      </c>
      <c r="T309" s="467">
        <v>0</v>
      </c>
      <c r="U309" s="468">
        <v>0</v>
      </c>
      <c r="V309" s="469">
        <v>0</v>
      </c>
      <c r="W309" s="470">
        <v>0</v>
      </c>
      <c r="X309" s="469">
        <v>0</v>
      </c>
      <c r="Y309" s="471">
        <v>0</v>
      </c>
      <c r="Z309" s="469">
        <v>0</v>
      </c>
      <c r="AA309" s="470">
        <v>0</v>
      </c>
      <c r="AB309" s="472"/>
    </row>
    <row r="310" spans="1:28">
      <c r="A310" s="464" t="s">
        <v>542</v>
      </c>
      <c r="B310" s="839"/>
      <c r="C310" s="465">
        <v>0</v>
      </c>
      <c r="D310" s="466">
        <v>0</v>
      </c>
      <c r="E310" s="467">
        <v>0</v>
      </c>
      <c r="F310" s="467">
        <v>0</v>
      </c>
      <c r="G310" s="467">
        <v>0</v>
      </c>
      <c r="H310" s="468">
        <v>0</v>
      </c>
      <c r="I310" s="469">
        <v>0</v>
      </c>
      <c r="J310" s="473">
        <v>0</v>
      </c>
      <c r="K310" s="469">
        <v>0</v>
      </c>
      <c r="L310" s="473">
        <v>0</v>
      </c>
      <c r="M310" s="469">
        <v>0</v>
      </c>
      <c r="N310" s="470">
        <v>0</v>
      </c>
      <c r="O310" s="474"/>
      <c r="P310" s="465">
        <v>0</v>
      </c>
      <c r="Q310" s="466">
        <v>0</v>
      </c>
      <c r="R310" s="467">
        <v>0</v>
      </c>
      <c r="S310" s="467">
        <v>0</v>
      </c>
      <c r="T310" s="467">
        <v>0</v>
      </c>
      <c r="U310" s="468">
        <v>0</v>
      </c>
      <c r="V310" s="469">
        <v>0</v>
      </c>
      <c r="W310" s="473">
        <v>0</v>
      </c>
      <c r="X310" s="469">
        <v>0</v>
      </c>
      <c r="Y310" s="473">
        <v>0</v>
      </c>
      <c r="Z310" s="469">
        <v>0</v>
      </c>
      <c r="AA310" s="470">
        <v>0</v>
      </c>
      <c r="AB310" s="474"/>
    </row>
    <row r="311" spans="1:28">
      <c r="A311" s="464" t="s">
        <v>543</v>
      </c>
      <c r="B311" s="839"/>
      <c r="C311" s="465">
        <v>0</v>
      </c>
      <c r="D311" s="466">
        <v>0</v>
      </c>
      <c r="E311" s="467">
        <v>0</v>
      </c>
      <c r="F311" s="467">
        <v>0</v>
      </c>
      <c r="G311" s="467">
        <v>0</v>
      </c>
      <c r="H311" s="468">
        <v>0</v>
      </c>
      <c r="I311" s="469">
        <v>0</v>
      </c>
      <c r="J311" s="470">
        <v>0</v>
      </c>
      <c r="K311" s="469">
        <v>0</v>
      </c>
      <c r="L311" s="471">
        <v>0</v>
      </c>
      <c r="M311" s="469">
        <v>0</v>
      </c>
      <c r="N311" s="470">
        <v>0</v>
      </c>
      <c r="O311" s="472"/>
      <c r="P311" s="465">
        <v>0</v>
      </c>
      <c r="Q311" s="466">
        <v>0</v>
      </c>
      <c r="R311" s="467">
        <v>0</v>
      </c>
      <c r="S311" s="467">
        <v>0</v>
      </c>
      <c r="T311" s="467">
        <v>0</v>
      </c>
      <c r="U311" s="468">
        <v>0</v>
      </c>
      <c r="V311" s="469">
        <v>0</v>
      </c>
      <c r="W311" s="470">
        <v>0</v>
      </c>
      <c r="X311" s="469">
        <v>0</v>
      </c>
      <c r="Y311" s="471">
        <v>0</v>
      </c>
      <c r="Z311" s="469">
        <v>0</v>
      </c>
      <c r="AA311" s="470">
        <v>0</v>
      </c>
      <c r="AB311" s="472"/>
    </row>
    <row r="312" spans="1:28">
      <c r="A312" s="464" t="s">
        <v>544</v>
      </c>
      <c r="B312" s="839"/>
      <c r="C312" s="465">
        <v>0</v>
      </c>
      <c r="D312" s="466">
        <v>0</v>
      </c>
      <c r="E312" s="467">
        <v>0</v>
      </c>
      <c r="F312" s="467">
        <v>0</v>
      </c>
      <c r="G312" s="467">
        <v>0</v>
      </c>
      <c r="H312" s="468">
        <v>0</v>
      </c>
      <c r="I312" s="469">
        <v>0</v>
      </c>
      <c r="J312" s="470">
        <v>0</v>
      </c>
      <c r="K312" s="469">
        <v>0</v>
      </c>
      <c r="L312" s="471">
        <v>0</v>
      </c>
      <c r="M312" s="469">
        <v>0</v>
      </c>
      <c r="N312" s="470">
        <v>0</v>
      </c>
      <c r="O312" s="472"/>
      <c r="P312" s="465">
        <v>0</v>
      </c>
      <c r="Q312" s="466">
        <v>0</v>
      </c>
      <c r="R312" s="467">
        <v>0</v>
      </c>
      <c r="S312" s="467">
        <v>0</v>
      </c>
      <c r="T312" s="467">
        <v>0</v>
      </c>
      <c r="U312" s="468">
        <v>0</v>
      </c>
      <c r="V312" s="469">
        <v>0</v>
      </c>
      <c r="W312" s="470">
        <v>0</v>
      </c>
      <c r="X312" s="469">
        <v>0</v>
      </c>
      <c r="Y312" s="471">
        <v>0</v>
      </c>
      <c r="Z312" s="469">
        <v>0</v>
      </c>
      <c r="AA312" s="470">
        <v>0</v>
      </c>
      <c r="AB312" s="472"/>
    </row>
    <row r="313" spans="1:28">
      <c r="A313" s="464" t="s">
        <v>545</v>
      </c>
      <c r="B313" s="839"/>
      <c r="C313" s="465">
        <v>0</v>
      </c>
      <c r="D313" s="466">
        <v>0</v>
      </c>
      <c r="E313" s="467">
        <v>0</v>
      </c>
      <c r="F313" s="467">
        <v>0</v>
      </c>
      <c r="G313" s="467">
        <v>0</v>
      </c>
      <c r="H313" s="468">
        <v>0</v>
      </c>
      <c r="I313" s="469">
        <v>0</v>
      </c>
      <c r="J313" s="470">
        <v>0</v>
      </c>
      <c r="K313" s="469">
        <v>0</v>
      </c>
      <c r="L313" s="471">
        <v>0</v>
      </c>
      <c r="M313" s="469">
        <v>0</v>
      </c>
      <c r="N313" s="470">
        <v>0</v>
      </c>
      <c r="O313" s="472"/>
      <c r="P313" s="465">
        <v>0</v>
      </c>
      <c r="Q313" s="466">
        <v>0</v>
      </c>
      <c r="R313" s="467">
        <v>0</v>
      </c>
      <c r="S313" s="467">
        <v>0</v>
      </c>
      <c r="T313" s="467">
        <v>0</v>
      </c>
      <c r="U313" s="468">
        <v>0</v>
      </c>
      <c r="V313" s="469">
        <v>0</v>
      </c>
      <c r="W313" s="470">
        <v>0</v>
      </c>
      <c r="X313" s="469">
        <v>0</v>
      </c>
      <c r="Y313" s="471">
        <v>0</v>
      </c>
      <c r="Z313" s="469">
        <v>0</v>
      </c>
      <c r="AA313" s="470">
        <v>0</v>
      </c>
      <c r="AB313" s="472"/>
    </row>
    <row r="314" spans="1:28">
      <c r="A314" s="475" t="s">
        <v>546</v>
      </c>
      <c r="B314" s="839"/>
      <c r="C314" s="476">
        <v>0</v>
      </c>
      <c r="D314" s="477">
        <v>0</v>
      </c>
      <c r="E314" s="478">
        <v>0</v>
      </c>
      <c r="F314" s="478">
        <v>0</v>
      </c>
      <c r="G314" s="478">
        <v>0</v>
      </c>
      <c r="H314" s="479">
        <v>0</v>
      </c>
      <c r="I314" s="480">
        <v>0</v>
      </c>
      <c r="J314" s="481">
        <v>0</v>
      </c>
      <c r="K314" s="480">
        <v>0</v>
      </c>
      <c r="L314" s="482">
        <v>0</v>
      </c>
      <c r="M314" s="480">
        <v>0</v>
      </c>
      <c r="N314" s="481">
        <v>0</v>
      </c>
      <c r="O314" s="483"/>
      <c r="P314" s="476">
        <v>0</v>
      </c>
      <c r="Q314" s="477">
        <v>0</v>
      </c>
      <c r="R314" s="478">
        <v>0</v>
      </c>
      <c r="S314" s="478">
        <v>0</v>
      </c>
      <c r="T314" s="478">
        <v>0</v>
      </c>
      <c r="U314" s="479">
        <v>0</v>
      </c>
      <c r="V314" s="480">
        <v>0</v>
      </c>
      <c r="W314" s="481">
        <v>0</v>
      </c>
      <c r="X314" s="480">
        <v>0</v>
      </c>
      <c r="Y314" s="482">
        <v>0</v>
      </c>
      <c r="Z314" s="480">
        <v>0</v>
      </c>
      <c r="AA314" s="481">
        <v>0</v>
      </c>
      <c r="AB314" s="483"/>
    </row>
    <row r="315" spans="1:28" ht="12" thickBot="1">
      <c r="A315" s="484" t="s">
        <v>292</v>
      </c>
      <c r="B315" s="840"/>
      <c r="C315" s="485">
        <f t="shared" ref="C315:N315" si="74">+C308+C309+C310+C311+C312+C313+C314</f>
        <v>4.8099999999999998E-4</v>
      </c>
      <c r="D315" s="486">
        <f t="shared" si="74"/>
        <v>4.8000000000000001E-4</v>
      </c>
      <c r="E315" s="487">
        <f t="shared" si="74"/>
        <v>0</v>
      </c>
      <c r="F315" s="487">
        <f t="shared" si="74"/>
        <v>0</v>
      </c>
      <c r="G315" s="487">
        <f t="shared" si="74"/>
        <v>0</v>
      </c>
      <c r="H315" s="488">
        <f t="shared" si="74"/>
        <v>4.8000000000000001E-4</v>
      </c>
      <c r="I315" s="485">
        <f t="shared" si="74"/>
        <v>0</v>
      </c>
      <c r="J315" s="487">
        <f t="shared" si="74"/>
        <v>0</v>
      </c>
      <c r="K315" s="485">
        <f t="shared" si="74"/>
        <v>0</v>
      </c>
      <c r="L315" s="488">
        <f t="shared" si="74"/>
        <v>0</v>
      </c>
      <c r="M315" s="485">
        <f t="shared" si="74"/>
        <v>0</v>
      </c>
      <c r="N315" s="487">
        <f t="shared" si="74"/>
        <v>0</v>
      </c>
      <c r="O315" s="489">
        <v>40.428652999999997</v>
      </c>
      <c r="P315" s="485">
        <f t="shared" ref="P315:AA315" si="75">+P308+P309+P310+P311+P312+P313+P314</f>
        <v>0</v>
      </c>
      <c r="Q315" s="486">
        <f t="shared" si="75"/>
        <v>0</v>
      </c>
      <c r="R315" s="487">
        <f t="shared" si="75"/>
        <v>0</v>
      </c>
      <c r="S315" s="487">
        <f t="shared" si="75"/>
        <v>0</v>
      </c>
      <c r="T315" s="487">
        <f t="shared" si="75"/>
        <v>0</v>
      </c>
      <c r="U315" s="488">
        <f t="shared" si="75"/>
        <v>0</v>
      </c>
      <c r="V315" s="485">
        <f t="shared" si="75"/>
        <v>0</v>
      </c>
      <c r="W315" s="487">
        <f t="shared" si="75"/>
        <v>0</v>
      </c>
      <c r="X315" s="485">
        <f t="shared" si="75"/>
        <v>0</v>
      </c>
      <c r="Y315" s="488">
        <f t="shared" si="75"/>
        <v>0</v>
      </c>
      <c r="Z315" s="485">
        <f t="shared" si="75"/>
        <v>0</v>
      </c>
      <c r="AA315" s="487">
        <f t="shared" si="75"/>
        <v>0</v>
      </c>
      <c r="AB315" s="489">
        <v>11.104393</v>
      </c>
    </row>
    <row r="316" spans="1:28" ht="11.25" customHeight="1">
      <c r="A316" s="455" t="s">
        <v>539</v>
      </c>
      <c r="B316" s="838" t="s">
        <v>584</v>
      </c>
      <c r="C316" s="456">
        <v>1.64E-4</v>
      </c>
      <c r="D316" s="457">
        <v>1.63E-4</v>
      </c>
      <c r="E316" s="458">
        <v>0</v>
      </c>
      <c r="F316" s="458">
        <v>0</v>
      </c>
      <c r="G316" s="458">
        <v>0</v>
      </c>
      <c r="H316" s="459">
        <v>1.63E-4</v>
      </c>
      <c r="I316" s="460">
        <v>0</v>
      </c>
      <c r="J316" s="461">
        <v>0</v>
      </c>
      <c r="K316" s="460">
        <v>0</v>
      </c>
      <c r="L316" s="462">
        <v>0</v>
      </c>
      <c r="M316" s="460">
        <v>0</v>
      </c>
      <c r="N316" s="461">
        <v>0</v>
      </c>
      <c r="O316" s="463"/>
      <c r="P316" s="456">
        <v>0</v>
      </c>
      <c r="Q316" s="457">
        <v>0</v>
      </c>
      <c r="R316" s="458">
        <v>0</v>
      </c>
      <c r="S316" s="458">
        <v>0</v>
      </c>
      <c r="T316" s="458">
        <v>0</v>
      </c>
      <c r="U316" s="459">
        <v>0</v>
      </c>
      <c r="V316" s="460">
        <v>0</v>
      </c>
      <c r="W316" s="461">
        <v>0</v>
      </c>
      <c r="X316" s="460">
        <v>0</v>
      </c>
      <c r="Y316" s="462">
        <v>0</v>
      </c>
      <c r="Z316" s="460">
        <v>0</v>
      </c>
      <c r="AA316" s="461">
        <v>0</v>
      </c>
      <c r="AB316" s="463"/>
    </row>
    <row r="317" spans="1:28">
      <c r="A317" s="464" t="s">
        <v>541</v>
      </c>
      <c r="B317" s="839"/>
      <c r="C317" s="465">
        <v>0.83188600000000001</v>
      </c>
      <c r="D317" s="466">
        <v>0.83188600000000001</v>
      </c>
      <c r="E317" s="467">
        <v>0</v>
      </c>
      <c r="F317" s="467">
        <v>0</v>
      </c>
      <c r="G317" s="467">
        <v>0.83188600000000001</v>
      </c>
      <c r="H317" s="468">
        <v>0</v>
      </c>
      <c r="I317" s="469">
        <v>0</v>
      </c>
      <c r="J317" s="470">
        <v>0</v>
      </c>
      <c r="K317" s="469">
        <v>0</v>
      </c>
      <c r="L317" s="471">
        <v>0</v>
      </c>
      <c r="M317" s="469">
        <v>0</v>
      </c>
      <c r="N317" s="470">
        <v>0</v>
      </c>
      <c r="O317" s="472"/>
      <c r="P317" s="465">
        <v>18.002727999999998</v>
      </c>
      <c r="Q317" s="466">
        <v>18.002727999999998</v>
      </c>
      <c r="R317" s="467">
        <v>0</v>
      </c>
      <c r="S317" s="467">
        <v>0</v>
      </c>
      <c r="T317" s="467">
        <v>4.1523620000000001</v>
      </c>
      <c r="U317" s="468">
        <v>13.850365999999999</v>
      </c>
      <c r="V317" s="469">
        <v>0</v>
      </c>
      <c r="W317" s="470">
        <v>0</v>
      </c>
      <c r="X317" s="469">
        <v>0</v>
      </c>
      <c r="Y317" s="471">
        <v>0</v>
      </c>
      <c r="Z317" s="469">
        <v>0</v>
      </c>
      <c r="AA317" s="470">
        <v>0</v>
      </c>
      <c r="AB317" s="472"/>
    </row>
    <row r="318" spans="1:28">
      <c r="A318" s="464" t="s">
        <v>542</v>
      </c>
      <c r="B318" s="839"/>
      <c r="C318" s="465">
        <v>27.253447000000001</v>
      </c>
      <c r="D318" s="466">
        <v>27.252949000000001</v>
      </c>
      <c r="E318" s="467">
        <v>0</v>
      </c>
      <c r="F318" s="467">
        <v>0</v>
      </c>
      <c r="G318" s="467">
        <v>13.122294</v>
      </c>
      <c r="H318" s="468">
        <v>14.130655000000001</v>
      </c>
      <c r="I318" s="469">
        <v>0</v>
      </c>
      <c r="J318" s="473">
        <v>0</v>
      </c>
      <c r="K318" s="469">
        <v>0</v>
      </c>
      <c r="L318" s="473">
        <v>0</v>
      </c>
      <c r="M318" s="469">
        <v>0</v>
      </c>
      <c r="N318" s="470">
        <v>0</v>
      </c>
      <c r="O318" s="474"/>
      <c r="P318" s="465">
        <v>6.2787069999999998</v>
      </c>
      <c r="Q318" s="466">
        <v>6.2782970000000002</v>
      </c>
      <c r="R318" s="467">
        <v>0</v>
      </c>
      <c r="S318" s="467">
        <v>0</v>
      </c>
      <c r="T318" s="467">
        <v>6.2782970000000002</v>
      </c>
      <c r="U318" s="468">
        <v>0</v>
      </c>
      <c r="V318" s="469">
        <v>0</v>
      </c>
      <c r="W318" s="473">
        <v>0</v>
      </c>
      <c r="X318" s="469">
        <v>0</v>
      </c>
      <c r="Y318" s="473">
        <v>0</v>
      </c>
      <c r="Z318" s="469">
        <v>0</v>
      </c>
      <c r="AA318" s="470">
        <v>0</v>
      </c>
      <c r="AB318" s="474"/>
    </row>
    <row r="319" spans="1:28">
      <c r="A319" s="464" t="s">
        <v>543</v>
      </c>
      <c r="B319" s="839"/>
      <c r="C319" s="465">
        <v>0</v>
      </c>
      <c r="D319" s="466">
        <v>0</v>
      </c>
      <c r="E319" s="467">
        <v>0</v>
      </c>
      <c r="F319" s="467">
        <v>0</v>
      </c>
      <c r="G319" s="467">
        <v>0</v>
      </c>
      <c r="H319" s="468">
        <v>0</v>
      </c>
      <c r="I319" s="469">
        <v>0</v>
      </c>
      <c r="J319" s="470">
        <v>0</v>
      </c>
      <c r="K319" s="469">
        <v>0</v>
      </c>
      <c r="L319" s="471">
        <v>0</v>
      </c>
      <c r="M319" s="469">
        <v>0</v>
      </c>
      <c r="N319" s="470">
        <v>0</v>
      </c>
      <c r="O319" s="472"/>
      <c r="P319" s="465">
        <v>81.923727</v>
      </c>
      <c r="Q319" s="466">
        <v>81.921473000000006</v>
      </c>
      <c r="R319" s="467">
        <v>0</v>
      </c>
      <c r="S319" s="467">
        <v>0</v>
      </c>
      <c r="T319" s="467">
        <v>81.921473000000006</v>
      </c>
      <c r="U319" s="468">
        <v>0</v>
      </c>
      <c r="V319" s="469">
        <v>0</v>
      </c>
      <c r="W319" s="470">
        <v>0</v>
      </c>
      <c r="X319" s="469">
        <v>0</v>
      </c>
      <c r="Y319" s="471">
        <v>0</v>
      </c>
      <c r="Z319" s="469">
        <v>0</v>
      </c>
      <c r="AA319" s="470">
        <v>0</v>
      </c>
      <c r="AB319" s="472"/>
    </row>
    <row r="320" spans="1:28">
      <c r="A320" s="464" t="s">
        <v>544</v>
      </c>
      <c r="B320" s="839"/>
      <c r="C320" s="465">
        <v>151.04977099999999</v>
      </c>
      <c r="D320" s="466">
        <v>151.04525100000001</v>
      </c>
      <c r="E320" s="467">
        <v>0</v>
      </c>
      <c r="F320" s="467">
        <v>0</v>
      </c>
      <c r="G320" s="467">
        <v>151.04525100000001</v>
      </c>
      <c r="H320" s="468">
        <v>0</v>
      </c>
      <c r="I320" s="469">
        <v>0</v>
      </c>
      <c r="J320" s="470">
        <v>0</v>
      </c>
      <c r="K320" s="469">
        <v>0</v>
      </c>
      <c r="L320" s="471">
        <v>0</v>
      </c>
      <c r="M320" s="469">
        <v>0</v>
      </c>
      <c r="N320" s="470">
        <v>0</v>
      </c>
      <c r="O320" s="472"/>
      <c r="P320" s="465">
        <v>81.571283999999991</v>
      </c>
      <c r="Q320" s="466">
        <v>81.566985000000003</v>
      </c>
      <c r="R320" s="467">
        <v>0</v>
      </c>
      <c r="S320" s="467">
        <v>0</v>
      </c>
      <c r="T320" s="467">
        <v>64.117660999999998</v>
      </c>
      <c r="U320" s="468">
        <v>17.449324000000001</v>
      </c>
      <c r="V320" s="469">
        <v>0</v>
      </c>
      <c r="W320" s="470">
        <v>0</v>
      </c>
      <c r="X320" s="469">
        <v>0</v>
      </c>
      <c r="Y320" s="471">
        <v>0</v>
      </c>
      <c r="Z320" s="469">
        <v>0</v>
      </c>
      <c r="AA320" s="470">
        <v>0</v>
      </c>
      <c r="AB320" s="472"/>
    </row>
    <row r="321" spans="1:28">
      <c r="A321" s="464" t="s">
        <v>545</v>
      </c>
      <c r="B321" s="839"/>
      <c r="C321" s="465">
        <v>575.74743599999999</v>
      </c>
      <c r="D321" s="466">
        <v>575.70258100000001</v>
      </c>
      <c r="E321" s="467">
        <v>0</v>
      </c>
      <c r="F321" s="467">
        <v>0</v>
      </c>
      <c r="G321" s="467">
        <v>397.822408</v>
      </c>
      <c r="H321" s="468">
        <v>177.88017299999998</v>
      </c>
      <c r="I321" s="469">
        <v>0</v>
      </c>
      <c r="J321" s="470">
        <v>0</v>
      </c>
      <c r="K321" s="469">
        <v>0</v>
      </c>
      <c r="L321" s="471">
        <v>0</v>
      </c>
      <c r="M321" s="469">
        <v>0</v>
      </c>
      <c r="N321" s="470">
        <v>0</v>
      </c>
      <c r="O321" s="472"/>
      <c r="P321" s="465">
        <v>735.49588299999994</v>
      </c>
      <c r="Q321" s="466">
        <v>735.43123900000001</v>
      </c>
      <c r="R321" s="467">
        <v>4.1141969999999999</v>
      </c>
      <c r="S321" s="467">
        <v>0</v>
      </c>
      <c r="T321" s="467">
        <v>410.116308</v>
      </c>
      <c r="U321" s="468">
        <v>321.20073500000001</v>
      </c>
      <c r="V321" s="469">
        <v>0</v>
      </c>
      <c r="W321" s="470">
        <v>0</v>
      </c>
      <c r="X321" s="469">
        <v>0</v>
      </c>
      <c r="Y321" s="471">
        <v>0</v>
      </c>
      <c r="Z321" s="469">
        <v>0</v>
      </c>
      <c r="AA321" s="470">
        <v>0</v>
      </c>
      <c r="AB321" s="472"/>
    </row>
    <row r="322" spans="1:28">
      <c r="A322" s="475" t="s">
        <v>546</v>
      </c>
      <c r="B322" s="839"/>
      <c r="C322" s="476">
        <v>99.931198999999992</v>
      </c>
      <c r="D322" s="477">
        <v>84.278769000000011</v>
      </c>
      <c r="E322" s="478">
        <v>0</v>
      </c>
      <c r="F322" s="478">
        <v>0</v>
      </c>
      <c r="G322" s="478">
        <v>65.61255700000001</v>
      </c>
      <c r="H322" s="479">
        <v>18.666212000000002</v>
      </c>
      <c r="I322" s="480">
        <v>0</v>
      </c>
      <c r="J322" s="481">
        <v>0</v>
      </c>
      <c r="K322" s="480">
        <v>0</v>
      </c>
      <c r="L322" s="482">
        <v>0</v>
      </c>
      <c r="M322" s="480">
        <v>0</v>
      </c>
      <c r="N322" s="481">
        <v>0</v>
      </c>
      <c r="O322" s="483"/>
      <c r="P322" s="476">
        <v>260.45501400000001</v>
      </c>
      <c r="Q322" s="477">
        <v>260.42996099999999</v>
      </c>
      <c r="R322" s="478">
        <v>10.249781</v>
      </c>
      <c r="S322" s="478">
        <v>0</v>
      </c>
      <c r="T322" s="478">
        <v>48.676811999999998</v>
      </c>
      <c r="U322" s="479">
        <v>201.50336799999999</v>
      </c>
      <c r="V322" s="480">
        <v>0</v>
      </c>
      <c r="W322" s="481">
        <v>0</v>
      </c>
      <c r="X322" s="480">
        <v>0</v>
      </c>
      <c r="Y322" s="482">
        <v>0</v>
      </c>
      <c r="Z322" s="480">
        <v>0</v>
      </c>
      <c r="AA322" s="481">
        <v>0</v>
      </c>
      <c r="AB322" s="483"/>
    </row>
    <row r="323" spans="1:28" ht="12" thickBot="1">
      <c r="A323" s="484" t="s">
        <v>292</v>
      </c>
      <c r="B323" s="840"/>
      <c r="C323" s="485">
        <f t="shared" ref="C323:N323" si="76">+C316+C317+C318+C319+C320+C321+C322</f>
        <v>854.81390299999998</v>
      </c>
      <c r="D323" s="486">
        <f t="shared" si="76"/>
        <v>839.11159900000007</v>
      </c>
      <c r="E323" s="487">
        <f t="shared" si="76"/>
        <v>0</v>
      </c>
      <c r="F323" s="487">
        <f t="shared" si="76"/>
        <v>0</v>
      </c>
      <c r="G323" s="487">
        <f t="shared" si="76"/>
        <v>628.43439599999999</v>
      </c>
      <c r="H323" s="488">
        <f t="shared" si="76"/>
        <v>210.67720299999999</v>
      </c>
      <c r="I323" s="485">
        <f t="shared" si="76"/>
        <v>0</v>
      </c>
      <c r="J323" s="487">
        <f t="shared" si="76"/>
        <v>0</v>
      </c>
      <c r="K323" s="485">
        <f t="shared" si="76"/>
        <v>0</v>
      </c>
      <c r="L323" s="488">
        <f t="shared" si="76"/>
        <v>0</v>
      </c>
      <c r="M323" s="485">
        <f t="shared" si="76"/>
        <v>0</v>
      </c>
      <c r="N323" s="487">
        <f t="shared" si="76"/>
        <v>0</v>
      </c>
      <c r="O323" s="489">
        <v>115.46987799999999</v>
      </c>
      <c r="P323" s="485">
        <f t="shared" ref="P323:AA323" si="77">+P316+P317+P318+P319+P320+P321+P322</f>
        <v>1183.727343</v>
      </c>
      <c r="Q323" s="486">
        <f t="shared" si="77"/>
        <v>1183.6306830000001</v>
      </c>
      <c r="R323" s="487">
        <f t="shared" si="77"/>
        <v>14.363977999999999</v>
      </c>
      <c r="S323" s="487">
        <f t="shared" si="77"/>
        <v>0</v>
      </c>
      <c r="T323" s="487">
        <f t="shared" si="77"/>
        <v>615.26291300000003</v>
      </c>
      <c r="U323" s="488">
        <f t="shared" si="77"/>
        <v>554.00379299999997</v>
      </c>
      <c r="V323" s="485">
        <f t="shared" si="77"/>
        <v>0</v>
      </c>
      <c r="W323" s="487">
        <f t="shared" si="77"/>
        <v>0</v>
      </c>
      <c r="X323" s="485">
        <f t="shared" si="77"/>
        <v>0</v>
      </c>
      <c r="Y323" s="488">
        <f t="shared" si="77"/>
        <v>0</v>
      </c>
      <c r="Z323" s="485">
        <f t="shared" si="77"/>
        <v>0</v>
      </c>
      <c r="AA323" s="487">
        <f t="shared" si="77"/>
        <v>0</v>
      </c>
      <c r="AB323" s="489">
        <v>158.656206</v>
      </c>
    </row>
    <row r="324" spans="1:28" ht="11.25" customHeight="1">
      <c r="A324" s="455" t="s">
        <v>539</v>
      </c>
      <c r="B324" s="838" t="s">
        <v>585</v>
      </c>
      <c r="C324" s="456">
        <v>486.13790600000004</v>
      </c>
      <c r="D324" s="457">
        <v>485.55038300000001</v>
      </c>
      <c r="E324" s="458">
        <v>0</v>
      </c>
      <c r="F324" s="458">
        <v>0</v>
      </c>
      <c r="G324" s="458">
        <v>404.56222200000002</v>
      </c>
      <c r="H324" s="459">
        <v>80.988161999999988</v>
      </c>
      <c r="I324" s="460">
        <v>2.1922000000000001E-2</v>
      </c>
      <c r="J324" s="461">
        <v>29.999437</v>
      </c>
      <c r="K324" s="460">
        <v>0</v>
      </c>
      <c r="L324" s="462">
        <v>0</v>
      </c>
      <c r="M324" s="460">
        <v>0</v>
      </c>
      <c r="N324" s="461">
        <v>0</v>
      </c>
      <c r="O324" s="463"/>
      <c r="P324" s="456">
        <v>334.48697800000002</v>
      </c>
      <c r="Q324" s="457">
        <v>334.29561799999999</v>
      </c>
      <c r="R324" s="458">
        <v>0</v>
      </c>
      <c r="S324" s="458">
        <v>0</v>
      </c>
      <c r="T324" s="458">
        <v>290.40231299999999</v>
      </c>
      <c r="U324" s="459">
        <v>43.893304999999998</v>
      </c>
      <c r="V324" s="460">
        <v>0</v>
      </c>
      <c r="W324" s="461">
        <v>0</v>
      </c>
      <c r="X324" s="460">
        <v>0</v>
      </c>
      <c r="Y324" s="462">
        <v>0</v>
      </c>
      <c r="Z324" s="460">
        <v>2.5130540000000003</v>
      </c>
      <c r="AA324" s="461">
        <v>0</v>
      </c>
      <c r="AB324" s="463"/>
    </row>
    <row r="325" spans="1:28">
      <c r="A325" s="464" t="s">
        <v>541</v>
      </c>
      <c r="B325" s="839"/>
      <c r="C325" s="465">
        <v>431.91457300000002</v>
      </c>
      <c r="D325" s="466">
        <v>429.47896500000002</v>
      </c>
      <c r="E325" s="467">
        <v>0</v>
      </c>
      <c r="F325" s="467">
        <v>0</v>
      </c>
      <c r="G325" s="467">
        <v>293.42172199999999</v>
      </c>
      <c r="H325" s="468">
        <v>136.057244</v>
      </c>
      <c r="I325" s="469">
        <v>0</v>
      </c>
      <c r="J325" s="470">
        <v>0</v>
      </c>
      <c r="K325" s="469">
        <v>0</v>
      </c>
      <c r="L325" s="471">
        <v>0</v>
      </c>
      <c r="M325" s="469">
        <v>3.0000000000000001E-6</v>
      </c>
      <c r="N325" s="470">
        <v>0</v>
      </c>
      <c r="O325" s="472"/>
      <c r="P325" s="465">
        <v>252.13137599999999</v>
      </c>
      <c r="Q325" s="466">
        <v>248.656679</v>
      </c>
      <c r="R325" s="467">
        <v>0</v>
      </c>
      <c r="S325" s="467">
        <v>0</v>
      </c>
      <c r="T325" s="467">
        <v>235.85924</v>
      </c>
      <c r="U325" s="468">
        <v>12.79744</v>
      </c>
      <c r="V325" s="469">
        <v>0</v>
      </c>
      <c r="W325" s="470">
        <v>0</v>
      </c>
      <c r="X325" s="469">
        <v>0</v>
      </c>
      <c r="Y325" s="471">
        <v>0</v>
      </c>
      <c r="Z325" s="469">
        <v>4.045E-3</v>
      </c>
      <c r="AA325" s="470">
        <v>1.8E-5</v>
      </c>
      <c r="AB325" s="472"/>
    </row>
    <row r="326" spans="1:28">
      <c r="A326" s="464" t="s">
        <v>542</v>
      </c>
      <c r="B326" s="839"/>
      <c r="C326" s="465">
        <v>258.89516500000002</v>
      </c>
      <c r="D326" s="466">
        <v>257.05556200000001</v>
      </c>
      <c r="E326" s="467">
        <v>0</v>
      </c>
      <c r="F326" s="467">
        <v>0</v>
      </c>
      <c r="G326" s="467">
        <v>243.60725300000001</v>
      </c>
      <c r="H326" s="468">
        <v>13.448308000000001</v>
      </c>
      <c r="I326" s="469">
        <v>0</v>
      </c>
      <c r="J326" s="473">
        <v>0</v>
      </c>
      <c r="K326" s="469">
        <v>0</v>
      </c>
      <c r="L326" s="473">
        <v>0</v>
      </c>
      <c r="M326" s="469">
        <v>6.5958000000000003E-2</v>
      </c>
      <c r="N326" s="470">
        <v>3.4600000000000001E-4</v>
      </c>
      <c r="O326" s="474"/>
      <c r="P326" s="465">
        <v>425.05831599999999</v>
      </c>
      <c r="Q326" s="466">
        <v>422.85075700000004</v>
      </c>
      <c r="R326" s="467">
        <v>0</v>
      </c>
      <c r="S326" s="467">
        <v>0</v>
      </c>
      <c r="T326" s="467">
        <v>407.35914299999996</v>
      </c>
      <c r="U326" s="468">
        <v>15.491613999999998</v>
      </c>
      <c r="V326" s="469">
        <v>0</v>
      </c>
      <c r="W326" s="473">
        <v>0</v>
      </c>
      <c r="X326" s="469">
        <v>0</v>
      </c>
      <c r="Y326" s="473">
        <v>0</v>
      </c>
      <c r="Z326" s="469">
        <v>6.5907999999999994E-2</v>
      </c>
      <c r="AA326" s="470">
        <v>3.7800000000000003E-4</v>
      </c>
      <c r="AB326" s="474"/>
    </row>
    <row r="327" spans="1:28">
      <c r="A327" s="464" t="s">
        <v>543</v>
      </c>
      <c r="B327" s="839"/>
      <c r="C327" s="465">
        <v>96.782877000000013</v>
      </c>
      <c r="D327" s="466">
        <v>95.278147000000004</v>
      </c>
      <c r="E327" s="467">
        <v>9.3978000000000006E-2</v>
      </c>
      <c r="F327" s="467">
        <v>1.2801400000000001</v>
      </c>
      <c r="G327" s="467">
        <v>0</v>
      </c>
      <c r="H327" s="468">
        <v>93.904028999999994</v>
      </c>
      <c r="I327" s="469">
        <v>0</v>
      </c>
      <c r="J327" s="470">
        <v>0</v>
      </c>
      <c r="K327" s="469">
        <v>0</v>
      </c>
      <c r="L327" s="471">
        <v>0</v>
      </c>
      <c r="M327" s="469">
        <v>0</v>
      </c>
      <c r="N327" s="470">
        <v>0</v>
      </c>
      <c r="O327" s="472"/>
      <c r="P327" s="465">
        <v>78.716775999999996</v>
      </c>
      <c r="Q327" s="466">
        <v>77.400255999999999</v>
      </c>
      <c r="R327" s="467">
        <v>0</v>
      </c>
      <c r="S327" s="467">
        <v>1.332471</v>
      </c>
      <c r="T327" s="467">
        <v>66.220547999999994</v>
      </c>
      <c r="U327" s="468">
        <v>9.8472369999999998</v>
      </c>
      <c r="V327" s="469">
        <v>0</v>
      </c>
      <c r="W327" s="470">
        <v>0</v>
      </c>
      <c r="X327" s="469">
        <v>0</v>
      </c>
      <c r="Y327" s="471">
        <v>0</v>
      </c>
      <c r="Z327" s="469">
        <v>0</v>
      </c>
      <c r="AA327" s="470">
        <v>0</v>
      </c>
      <c r="AB327" s="472"/>
    </row>
    <row r="328" spans="1:28">
      <c r="A328" s="464" t="s">
        <v>544</v>
      </c>
      <c r="B328" s="839"/>
      <c r="C328" s="465">
        <v>127.313419</v>
      </c>
      <c r="D328" s="466">
        <v>126.00044700000001</v>
      </c>
      <c r="E328" s="467">
        <v>4.8321000000000003E-2</v>
      </c>
      <c r="F328" s="467">
        <v>0</v>
      </c>
      <c r="G328" s="467">
        <v>15.799619</v>
      </c>
      <c r="H328" s="468">
        <v>110.200828</v>
      </c>
      <c r="I328" s="469">
        <v>0</v>
      </c>
      <c r="J328" s="470">
        <v>0</v>
      </c>
      <c r="K328" s="469">
        <v>0</v>
      </c>
      <c r="L328" s="471">
        <v>0</v>
      </c>
      <c r="M328" s="469">
        <v>0</v>
      </c>
      <c r="N328" s="470">
        <v>0</v>
      </c>
      <c r="O328" s="472"/>
      <c r="P328" s="465">
        <v>117.36038199999999</v>
      </c>
      <c r="Q328" s="466">
        <v>116.35933299999999</v>
      </c>
      <c r="R328" s="467">
        <v>4.5282200000000001</v>
      </c>
      <c r="S328" s="467">
        <v>0</v>
      </c>
      <c r="T328" s="467">
        <v>16.520845999999999</v>
      </c>
      <c r="U328" s="468">
        <v>95.31026700000001</v>
      </c>
      <c r="V328" s="469">
        <v>0</v>
      </c>
      <c r="W328" s="470">
        <v>0</v>
      </c>
      <c r="X328" s="469">
        <v>0</v>
      </c>
      <c r="Y328" s="471">
        <v>0</v>
      </c>
      <c r="Z328" s="469">
        <v>0</v>
      </c>
      <c r="AA328" s="470">
        <v>0</v>
      </c>
      <c r="AB328" s="472"/>
    </row>
    <row r="329" spans="1:28">
      <c r="A329" s="464" t="s">
        <v>545</v>
      </c>
      <c r="B329" s="839"/>
      <c r="C329" s="465">
        <v>313.38822900000002</v>
      </c>
      <c r="D329" s="466">
        <v>309.45354400000002</v>
      </c>
      <c r="E329" s="467">
        <v>4.7259110000000009</v>
      </c>
      <c r="F329" s="467">
        <v>0</v>
      </c>
      <c r="G329" s="467">
        <v>48.908486000000003</v>
      </c>
      <c r="H329" s="468">
        <v>255.81914799999998</v>
      </c>
      <c r="I329" s="469">
        <v>0</v>
      </c>
      <c r="J329" s="470">
        <v>0</v>
      </c>
      <c r="K329" s="469">
        <v>0</v>
      </c>
      <c r="L329" s="471">
        <v>0</v>
      </c>
      <c r="M329" s="469">
        <v>0</v>
      </c>
      <c r="N329" s="470">
        <v>0</v>
      </c>
      <c r="O329" s="472"/>
      <c r="P329" s="465">
        <v>369.29242299999999</v>
      </c>
      <c r="Q329" s="466">
        <v>365.80001600000003</v>
      </c>
      <c r="R329" s="467">
        <v>0</v>
      </c>
      <c r="S329" s="467">
        <v>0</v>
      </c>
      <c r="T329" s="467">
        <v>61.123036999999997</v>
      </c>
      <c r="U329" s="468">
        <v>304.67697899999996</v>
      </c>
      <c r="V329" s="469">
        <v>0</v>
      </c>
      <c r="W329" s="470">
        <v>0</v>
      </c>
      <c r="X329" s="469">
        <v>0</v>
      </c>
      <c r="Y329" s="471">
        <v>0</v>
      </c>
      <c r="Z329" s="469">
        <v>0</v>
      </c>
      <c r="AA329" s="470">
        <v>0</v>
      </c>
      <c r="AB329" s="472"/>
    </row>
    <row r="330" spans="1:28">
      <c r="A330" s="475" t="s">
        <v>546</v>
      </c>
      <c r="B330" s="839"/>
      <c r="C330" s="476">
        <v>13.351561999999999</v>
      </c>
      <c r="D330" s="477">
        <v>12.292971</v>
      </c>
      <c r="E330" s="478">
        <v>0.94976899999999997</v>
      </c>
      <c r="F330" s="478">
        <v>0</v>
      </c>
      <c r="G330" s="478">
        <v>12.268712000000001</v>
      </c>
      <c r="H330" s="479">
        <v>2.4258999999999999E-2</v>
      </c>
      <c r="I330" s="480">
        <v>0</v>
      </c>
      <c r="J330" s="481">
        <v>0</v>
      </c>
      <c r="K330" s="480">
        <v>0</v>
      </c>
      <c r="L330" s="482">
        <v>0</v>
      </c>
      <c r="M330" s="480">
        <v>0</v>
      </c>
      <c r="N330" s="481">
        <v>0</v>
      </c>
      <c r="O330" s="483"/>
      <c r="P330" s="476">
        <v>5.2189559999999995</v>
      </c>
      <c r="Q330" s="477">
        <v>5.1725830000000004</v>
      </c>
      <c r="R330" s="478">
        <v>6.9991999999999999E-2</v>
      </c>
      <c r="S330" s="478">
        <v>0</v>
      </c>
      <c r="T330" s="478">
        <v>5.0110580000000002</v>
      </c>
      <c r="U330" s="479">
        <v>9.1533000000000003E-2</v>
      </c>
      <c r="V330" s="480">
        <v>0</v>
      </c>
      <c r="W330" s="481">
        <v>0</v>
      </c>
      <c r="X330" s="480">
        <v>0</v>
      </c>
      <c r="Y330" s="482">
        <v>0</v>
      </c>
      <c r="Z330" s="480">
        <v>0</v>
      </c>
      <c r="AA330" s="481">
        <v>0</v>
      </c>
      <c r="AB330" s="483"/>
    </row>
    <row r="331" spans="1:28" ht="12" thickBot="1">
      <c r="A331" s="484" t="s">
        <v>292</v>
      </c>
      <c r="B331" s="840"/>
      <c r="C331" s="485">
        <f t="shared" ref="C331:N331" si="78">+C324+C325+C326+C327+C328+C329+C330</f>
        <v>1727.7837310000002</v>
      </c>
      <c r="D331" s="486">
        <f t="shared" si="78"/>
        <v>1715.110019</v>
      </c>
      <c r="E331" s="487">
        <f t="shared" si="78"/>
        <v>5.8179790000000011</v>
      </c>
      <c r="F331" s="487">
        <f t="shared" si="78"/>
        <v>1.2801400000000001</v>
      </c>
      <c r="G331" s="487">
        <f t="shared" si="78"/>
        <v>1018.5680140000002</v>
      </c>
      <c r="H331" s="488">
        <f t="shared" si="78"/>
        <v>690.44197800000006</v>
      </c>
      <c r="I331" s="485">
        <f t="shared" si="78"/>
        <v>2.1922000000000001E-2</v>
      </c>
      <c r="J331" s="487">
        <f t="shared" si="78"/>
        <v>29.999437</v>
      </c>
      <c r="K331" s="485">
        <f t="shared" si="78"/>
        <v>0</v>
      </c>
      <c r="L331" s="488">
        <f t="shared" si="78"/>
        <v>0</v>
      </c>
      <c r="M331" s="485">
        <f t="shared" si="78"/>
        <v>6.5961000000000006E-2</v>
      </c>
      <c r="N331" s="487">
        <f t="shared" si="78"/>
        <v>3.4600000000000001E-4</v>
      </c>
      <c r="O331" s="489">
        <v>1290.676635</v>
      </c>
      <c r="P331" s="485">
        <f t="shared" ref="P331:AA331" si="79">+P324+P325+P326+P327+P328+P329+P330</f>
        <v>1582.2652070000001</v>
      </c>
      <c r="Q331" s="486">
        <f t="shared" si="79"/>
        <v>1570.5352420000004</v>
      </c>
      <c r="R331" s="487">
        <f t="shared" si="79"/>
        <v>4.5982120000000002</v>
      </c>
      <c r="S331" s="487">
        <f t="shared" si="79"/>
        <v>1.332471</v>
      </c>
      <c r="T331" s="487">
        <f t="shared" si="79"/>
        <v>1082.496185</v>
      </c>
      <c r="U331" s="488">
        <f t="shared" si="79"/>
        <v>482.10837500000002</v>
      </c>
      <c r="V331" s="485">
        <f t="shared" si="79"/>
        <v>0</v>
      </c>
      <c r="W331" s="487">
        <f t="shared" si="79"/>
        <v>0</v>
      </c>
      <c r="X331" s="485">
        <f t="shared" si="79"/>
        <v>0</v>
      </c>
      <c r="Y331" s="488">
        <f t="shared" si="79"/>
        <v>0</v>
      </c>
      <c r="Z331" s="485">
        <f t="shared" si="79"/>
        <v>2.5830070000000003</v>
      </c>
      <c r="AA331" s="487">
        <f t="shared" si="79"/>
        <v>3.9600000000000003E-4</v>
      </c>
      <c r="AB331" s="489">
        <v>1089.873603</v>
      </c>
    </row>
    <row r="332" spans="1:28">
      <c r="A332" s="455" t="s">
        <v>539</v>
      </c>
      <c r="B332" s="838" t="s">
        <v>586</v>
      </c>
      <c r="C332" s="456">
        <v>2.797E-3</v>
      </c>
      <c r="D332" s="457">
        <v>1.372E-3</v>
      </c>
      <c r="E332" s="458">
        <v>0</v>
      </c>
      <c r="F332" s="458">
        <v>0</v>
      </c>
      <c r="G332" s="458">
        <v>0</v>
      </c>
      <c r="H332" s="459">
        <v>1.372E-3</v>
      </c>
      <c r="I332" s="460">
        <v>0</v>
      </c>
      <c r="J332" s="461">
        <v>0</v>
      </c>
      <c r="K332" s="460">
        <v>0</v>
      </c>
      <c r="L332" s="462">
        <v>0</v>
      </c>
      <c r="M332" s="460">
        <v>0</v>
      </c>
      <c r="N332" s="461">
        <v>0</v>
      </c>
      <c r="O332" s="463"/>
      <c r="P332" s="456">
        <v>192.27380500000001</v>
      </c>
      <c r="Q332" s="457">
        <v>192.26747900000001</v>
      </c>
      <c r="R332" s="458">
        <v>0</v>
      </c>
      <c r="S332" s="458">
        <v>0</v>
      </c>
      <c r="T332" s="458">
        <v>0</v>
      </c>
      <c r="U332" s="459">
        <v>192.26747900000001</v>
      </c>
      <c r="V332" s="460">
        <v>0</v>
      </c>
      <c r="W332" s="461">
        <v>0</v>
      </c>
      <c r="X332" s="460">
        <v>0</v>
      </c>
      <c r="Y332" s="462">
        <v>0</v>
      </c>
      <c r="Z332" s="460">
        <v>9.9999999999999995E-7</v>
      </c>
      <c r="AA332" s="461">
        <v>0</v>
      </c>
      <c r="AB332" s="463"/>
    </row>
    <row r="333" spans="1:28">
      <c r="A333" s="464" t="s">
        <v>541</v>
      </c>
      <c r="B333" s="839"/>
      <c r="C333" s="465">
        <v>194.79656900000001</v>
      </c>
      <c r="D333" s="466">
        <v>194.77932200000001</v>
      </c>
      <c r="E333" s="467">
        <v>0</v>
      </c>
      <c r="F333" s="467">
        <v>0</v>
      </c>
      <c r="G333" s="467">
        <v>0</v>
      </c>
      <c r="H333" s="468">
        <v>194.77932200000001</v>
      </c>
      <c r="I333" s="469">
        <v>0</v>
      </c>
      <c r="J333" s="470">
        <v>0</v>
      </c>
      <c r="K333" s="469">
        <v>0</v>
      </c>
      <c r="L333" s="471">
        <v>0</v>
      </c>
      <c r="M333" s="469">
        <v>9.9999999999999995E-7</v>
      </c>
      <c r="N333" s="470">
        <v>0</v>
      </c>
      <c r="O333" s="472"/>
      <c r="P333" s="465">
        <v>571.474964</v>
      </c>
      <c r="Q333" s="466">
        <v>571.41702800000007</v>
      </c>
      <c r="R333" s="467">
        <v>0</v>
      </c>
      <c r="S333" s="467">
        <v>0</v>
      </c>
      <c r="T333" s="467">
        <v>0</v>
      </c>
      <c r="U333" s="468">
        <v>571.41702800000007</v>
      </c>
      <c r="V333" s="469">
        <v>0</v>
      </c>
      <c r="W333" s="470">
        <v>0</v>
      </c>
      <c r="X333" s="469">
        <v>0</v>
      </c>
      <c r="Y333" s="471">
        <v>0</v>
      </c>
      <c r="Z333" s="469">
        <v>1.5E-5</v>
      </c>
      <c r="AA333" s="470">
        <v>0</v>
      </c>
      <c r="AB333" s="472"/>
    </row>
    <row r="334" spans="1:28">
      <c r="A334" s="464" t="s">
        <v>542</v>
      </c>
      <c r="B334" s="839"/>
      <c r="C334" s="465">
        <v>571.72733099999994</v>
      </c>
      <c r="D334" s="466">
        <v>571.64620400000001</v>
      </c>
      <c r="E334" s="467">
        <v>0.34548000000000001</v>
      </c>
      <c r="F334" s="467">
        <v>0</v>
      </c>
      <c r="G334" s="467">
        <v>0</v>
      </c>
      <c r="H334" s="468">
        <v>571.30072499999994</v>
      </c>
      <c r="I334" s="469">
        <v>0</v>
      </c>
      <c r="J334" s="473">
        <v>0</v>
      </c>
      <c r="K334" s="469">
        <v>0</v>
      </c>
      <c r="L334" s="473">
        <v>0</v>
      </c>
      <c r="M334" s="469">
        <v>3.0000000000000001E-6</v>
      </c>
      <c r="N334" s="470">
        <v>0</v>
      </c>
      <c r="O334" s="474"/>
      <c r="P334" s="465">
        <v>43.271012999999996</v>
      </c>
      <c r="Q334" s="466">
        <v>43.265788000000001</v>
      </c>
      <c r="R334" s="467">
        <v>5.0999220000000003</v>
      </c>
      <c r="S334" s="467">
        <v>0</v>
      </c>
      <c r="T334" s="467">
        <v>0</v>
      </c>
      <c r="U334" s="468">
        <v>38.165866000000001</v>
      </c>
      <c r="V334" s="469">
        <v>0</v>
      </c>
      <c r="W334" s="473">
        <v>0</v>
      </c>
      <c r="X334" s="469">
        <v>0</v>
      </c>
      <c r="Y334" s="473">
        <v>0</v>
      </c>
      <c r="Z334" s="469">
        <v>0</v>
      </c>
      <c r="AA334" s="470">
        <v>0</v>
      </c>
      <c r="AB334" s="474"/>
    </row>
    <row r="335" spans="1:28">
      <c r="A335" s="464" t="s">
        <v>543</v>
      </c>
      <c r="B335" s="839"/>
      <c r="C335" s="465">
        <v>2539.7237369999998</v>
      </c>
      <c r="D335" s="466">
        <v>2539.2679929999999</v>
      </c>
      <c r="E335" s="467">
        <v>0</v>
      </c>
      <c r="F335" s="467">
        <v>0</v>
      </c>
      <c r="G335" s="467">
        <v>0</v>
      </c>
      <c r="H335" s="468">
        <v>2539.2679929999999</v>
      </c>
      <c r="I335" s="469">
        <v>0</v>
      </c>
      <c r="J335" s="470">
        <v>0</v>
      </c>
      <c r="K335" s="469">
        <v>0</v>
      </c>
      <c r="L335" s="471">
        <v>0</v>
      </c>
      <c r="M335" s="469">
        <v>5.5699999999999999E-4</v>
      </c>
      <c r="N335" s="470">
        <v>0</v>
      </c>
      <c r="O335" s="472"/>
      <c r="P335" s="465">
        <v>2557.4723720000002</v>
      </c>
      <c r="Q335" s="466">
        <v>2557.1266230000001</v>
      </c>
      <c r="R335" s="467">
        <v>0</v>
      </c>
      <c r="S335" s="467">
        <v>0</v>
      </c>
      <c r="T335" s="467">
        <v>0</v>
      </c>
      <c r="U335" s="468">
        <v>2557.1266230000001</v>
      </c>
      <c r="V335" s="469">
        <v>0</v>
      </c>
      <c r="W335" s="470">
        <v>0</v>
      </c>
      <c r="X335" s="469">
        <v>0</v>
      </c>
      <c r="Y335" s="471">
        <v>0</v>
      </c>
      <c r="Z335" s="469">
        <v>6.3999999999999997E-5</v>
      </c>
      <c r="AA335" s="470">
        <v>0</v>
      </c>
      <c r="AB335" s="472"/>
    </row>
    <row r="336" spans="1:28">
      <c r="A336" s="464" t="s">
        <v>544</v>
      </c>
      <c r="B336" s="839"/>
      <c r="C336" s="465">
        <v>95.491588000000007</v>
      </c>
      <c r="D336" s="466">
        <v>95.477891</v>
      </c>
      <c r="E336" s="467">
        <v>1.867178</v>
      </c>
      <c r="F336" s="467">
        <v>0</v>
      </c>
      <c r="G336" s="467">
        <v>0</v>
      </c>
      <c r="H336" s="468">
        <v>93.610711000000009</v>
      </c>
      <c r="I336" s="469">
        <v>0</v>
      </c>
      <c r="J336" s="470">
        <v>0</v>
      </c>
      <c r="K336" s="469">
        <v>0</v>
      </c>
      <c r="L336" s="471">
        <v>0</v>
      </c>
      <c r="M336" s="469">
        <v>0</v>
      </c>
      <c r="N336" s="470">
        <v>0</v>
      </c>
      <c r="O336" s="472"/>
      <c r="P336" s="465">
        <v>150.590644</v>
      </c>
      <c r="Q336" s="466">
        <v>150.30727699999997</v>
      </c>
      <c r="R336" s="467">
        <v>10.513057999999999</v>
      </c>
      <c r="S336" s="467">
        <v>0</v>
      </c>
      <c r="T336" s="467">
        <v>0</v>
      </c>
      <c r="U336" s="468">
        <v>140.06305999999998</v>
      </c>
      <c r="V336" s="469">
        <v>0</v>
      </c>
      <c r="W336" s="470">
        <v>0</v>
      </c>
      <c r="X336" s="469">
        <v>0</v>
      </c>
      <c r="Y336" s="471">
        <v>0</v>
      </c>
      <c r="Z336" s="469">
        <v>0</v>
      </c>
      <c r="AA336" s="470">
        <v>0</v>
      </c>
      <c r="AB336" s="472"/>
    </row>
    <row r="337" spans="1:28">
      <c r="A337" s="464" t="s">
        <v>545</v>
      </c>
      <c r="B337" s="839"/>
      <c r="C337" s="465">
        <v>543.07228700000007</v>
      </c>
      <c r="D337" s="466">
        <v>542.72224600000004</v>
      </c>
      <c r="E337" s="467">
        <v>5.6737299999999999</v>
      </c>
      <c r="F337" s="467">
        <v>0</v>
      </c>
      <c r="G337" s="467">
        <v>101.93185200000001</v>
      </c>
      <c r="H337" s="468">
        <v>435.16567099999997</v>
      </c>
      <c r="I337" s="469">
        <v>0</v>
      </c>
      <c r="J337" s="470">
        <v>0</v>
      </c>
      <c r="K337" s="469">
        <v>0</v>
      </c>
      <c r="L337" s="471">
        <v>0</v>
      </c>
      <c r="M337" s="469">
        <v>159.40463600000001</v>
      </c>
      <c r="N337" s="470">
        <v>2.0439999999999998E-3</v>
      </c>
      <c r="O337" s="472"/>
      <c r="P337" s="465">
        <v>709.87733100000003</v>
      </c>
      <c r="Q337" s="466">
        <v>709.81217399999991</v>
      </c>
      <c r="R337" s="467">
        <v>1.139632</v>
      </c>
      <c r="S337" s="467">
        <v>0</v>
      </c>
      <c r="T337" s="467">
        <v>85.960296999999997</v>
      </c>
      <c r="U337" s="468">
        <v>622.71224499999994</v>
      </c>
      <c r="V337" s="469">
        <v>0</v>
      </c>
      <c r="W337" s="470">
        <v>0</v>
      </c>
      <c r="X337" s="469">
        <v>0</v>
      </c>
      <c r="Y337" s="471">
        <v>0</v>
      </c>
      <c r="Z337" s="469">
        <v>125.26074800000001</v>
      </c>
      <c r="AA337" s="470">
        <v>2.127E-3</v>
      </c>
      <c r="AB337" s="472"/>
    </row>
    <row r="338" spans="1:28">
      <c r="A338" s="475" t="s">
        <v>546</v>
      </c>
      <c r="B338" s="839"/>
      <c r="C338" s="476">
        <v>552.63978799999995</v>
      </c>
      <c r="D338" s="477">
        <v>551.11685599999998</v>
      </c>
      <c r="E338" s="478">
        <v>1.7108150000000002</v>
      </c>
      <c r="F338" s="478">
        <v>0</v>
      </c>
      <c r="G338" s="478">
        <v>102.064384</v>
      </c>
      <c r="H338" s="479">
        <v>448.79909400000003</v>
      </c>
      <c r="I338" s="480">
        <v>0</v>
      </c>
      <c r="J338" s="481">
        <v>0</v>
      </c>
      <c r="K338" s="480">
        <v>0</v>
      </c>
      <c r="L338" s="482">
        <v>0</v>
      </c>
      <c r="M338" s="480">
        <v>137.370509</v>
      </c>
      <c r="N338" s="481">
        <v>2.8760000000000001E-3</v>
      </c>
      <c r="O338" s="483"/>
      <c r="P338" s="476">
        <v>1132.0046860000002</v>
      </c>
      <c r="Q338" s="477">
        <v>1131.4613880000002</v>
      </c>
      <c r="R338" s="478">
        <v>5.4383759999999999</v>
      </c>
      <c r="S338" s="478">
        <v>0</v>
      </c>
      <c r="T338" s="478">
        <v>142.97806800000001</v>
      </c>
      <c r="U338" s="479">
        <v>983.43096000000014</v>
      </c>
      <c r="V338" s="480">
        <v>0</v>
      </c>
      <c r="W338" s="481">
        <v>0</v>
      </c>
      <c r="X338" s="480">
        <v>0</v>
      </c>
      <c r="Y338" s="482">
        <v>0</v>
      </c>
      <c r="Z338" s="480">
        <v>70.049412000000004</v>
      </c>
      <c r="AA338" s="481">
        <v>1.5770000000000001E-3</v>
      </c>
      <c r="AB338" s="483"/>
    </row>
    <row r="339" spans="1:28" ht="12" thickBot="1">
      <c r="A339" s="484" t="s">
        <v>292</v>
      </c>
      <c r="B339" s="840"/>
      <c r="C339" s="485">
        <f t="shared" ref="C339:N339" si="80">+C332+C333+C334+C335+C336+C337+C338</f>
        <v>4497.4540969999998</v>
      </c>
      <c r="D339" s="486">
        <f t="shared" si="80"/>
        <v>4495.0118839999996</v>
      </c>
      <c r="E339" s="487">
        <f t="shared" si="80"/>
        <v>9.5972030000000004</v>
      </c>
      <c r="F339" s="487">
        <f t="shared" si="80"/>
        <v>0</v>
      </c>
      <c r="G339" s="487">
        <f t="shared" si="80"/>
        <v>203.99623600000001</v>
      </c>
      <c r="H339" s="488">
        <f t="shared" si="80"/>
        <v>4282.9248879999996</v>
      </c>
      <c r="I339" s="485">
        <f t="shared" si="80"/>
        <v>0</v>
      </c>
      <c r="J339" s="487">
        <f t="shared" si="80"/>
        <v>0</v>
      </c>
      <c r="K339" s="485">
        <f t="shared" si="80"/>
        <v>0</v>
      </c>
      <c r="L339" s="488">
        <f t="shared" si="80"/>
        <v>0</v>
      </c>
      <c r="M339" s="485">
        <f t="shared" si="80"/>
        <v>296.77570600000001</v>
      </c>
      <c r="N339" s="487">
        <f t="shared" si="80"/>
        <v>4.9199999999999999E-3</v>
      </c>
      <c r="O339" s="489">
        <v>144.56325000000001</v>
      </c>
      <c r="P339" s="485">
        <f t="shared" ref="P339:AA339" si="81">+P332+P333+P334+P335+P336+P337+P338</f>
        <v>5356.9648150000003</v>
      </c>
      <c r="Q339" s="486">
        <f t="shared" si="81"/>
        <v>5355.6577570000009</v>
      </c>
      <c r="R339" s="487">
        <f t="shared" si="81"/>
        <v>22.190987999999997</v>
      </c>
      <c r="S339" s="487">
        <f t="shared" si="81"/>
        <v>0</v>
      </c>
      <c r="T339" s="487">
        <f t="shared" si="81"/>
        <v>228.938365</v>
      </c>
      <c r="U339" s="488">
        <f t="shared" si="81"/>
        <v>5105.1832610000001</v>
      </c>
      <c r="V339" s="485">
        <f t="shared" si="81"/>
        <v>0</v>
      </c>
      <c r="W339" s="487">
        <f t="shared" si="81"/>
        <v>0</v>
      </c>
      <c r="X339" s="485">
        <f t="shared" si="81"/>
        <v>0</v>
      </c>
      <c r="Y339" s="488">
        <f t="shared" si="81"/>
        <v>0</v>
      </c>
      <c r="Z339" s="485">
        <f t="shared" si="81"/>
        <v>195.31024000000002</v>
      </c>
      <c r="AA339" s="487">
        <f t="shared" si="81"/>
        <v>3.7039999999999998E-3</v>
      </c>
      <c r="AB339" s="489">
        <v>95.107293999999996</v>
      </c>
    </row>
    <row r="340" spans="1:28" ht="11.25" customHeight="1">
      <c r="A340" s="455" t="s">
        <v>539</v>
      </c>
      <c r="B340" s="838" t="s">
        <v>587</v>
      </c>
      <c r="C340" s="456">
        <v>52.987366999999992</v>
      </c>
      <c r="D340" s="457">
        <v>52.959383999999986</v>
      </c>
      <c r="E340" s="458">
        <v>0.24669699999999997</v>
      </c>
      <c r="F340" s="458">
        <v>0</v>
      </c>
      <c r="G340" s="458">
        <v>52.711671000000003</v>
      </c>
      <c r="H340" s="459">
        <v>1.0170000000000001E-3</v>
      </c>
      <c r="I340" s="460">
        <v>0</v>
      </c>
      <c r="J340" s="461">
        <v>0</v>
      </c>
      <c r="K340" s="460">
        <v>0</v>
      </c>
      <c r="L340" s="462">
        <v>0</v>
      </c>
      <c r="M340" s="460">
        <v>0</v>
      </c>
      <c r="N340" s="461">
        <v>0</v>
      </c>
      <c r="O340" s="463"/>
      <c r="P340" s="456">
        <v>69.346302000000009</v>
      </c>
      <c r="Q340" s="457">
        <v>69.316237999999998</v>
      </c>
      <c r="R340" s="458">
        <v>1.9190999999999996E-2</v>
      </c>
      <c r="S340" s="458">
        <v>0</v>
      </c>
      <c r="T340" s="458">
        <v>69.295726999999999</v>
      </c>
      <c r="U340" s="459">
        <v>1.3190000000000001E-3</v>
      </c>
      <c r="V340" s="460">
        <v>0</v>
      </c>
      <c r="W340" s="461">
        <v>0</v>
      </c>
      <c r="X340" s="460">
        <v>0</v>
      </c>
      <c r="Y340" s="462">
        <v>0</v>
      </c>
      <c r="Z340" s="460">
        <v>0</v>
      </c>
      <c r="AA340" s="461">
        <v>0</v>
      </c>
      <c r="AB340" s="463"/>
    </row>
    <row r="341" spans="1:28">
      <c r="A341" s="464" t="s">
        <v>541</v>
      </c>
      <c r="B341" s="839"/>
      <c r="C341" s="465">
        <v>9.4057670000000009</v>
      </c>
      <c r="D341" s="466">
        <v>9.4057670000000009</v>
      </c>
      <c r="E341" s="467">
        <v>0</v>
      </c>
      <c r="F341" s="467">
        <v>0</v>
      </c>
      <c r="G341" s="467">
        <v>9.4057670000000009</v>
      </c>
      <c r="H341" s="468">
        <v>0</v>
      </c>
      <c r="I341" s="469">
        <v>0</v>
      </c>
      <c r="J341" s="470">
        <v>0</v>
      </c>
      <c r="K341" s="469">
        <v>0</v>
      </c>
      <c r="L341" s="471">
        <v>0</v>
      </c>
      <c r="M341" s="469">
        <v>0</v>
      </c>
      <c r="N341" s="470">
        <v>0</v>
      </c>
      <c r="O341" s="472"/>
      <c r="P341" s="465">
        <v>10.684758</v>
      </c>
      <c r="Q341" s="466">
        <v>10.680349</v>
      </c>
      <c r="R341" s="467">
        <v>0</v>
      </c>
      <c r="S341" s="467">
        <v>0</v>
      </c>
      <c r="T341" s="467">
        <v>10.680349</v>
      </c>
      <c r="U341" s="468">
        <v>0</v>
      </c>
      <c r="V341" s="469">
        <v>0</v>
      </c>
      <c r="W341" s="470">
        <v>0</v>
      </c>
      <c r="X341" s="469">
        <v>0</v>
      </c>
      <c r="Y341" s="471">
        <v>0</v>
      </c>
      <c r="Z341" s="469">
        <v>0</v>
      </c>
      <c r="AA341" s="470">
        <v>0</v>
      </c>
      <c r="AB341" s="472"/>
    </row>
    <row r="342" spans="1:28">
      <c r="A342" s="464" t="s">
        <v>542</v>
      </c>
      <c r="B342" s="839"/>
      <c r="C342" s="465">
        <v>15.152223999999999</v>
      </c>
      <c r="D342" s="466">
        <v>15.13588</v>
      </c>
      <c r="E342" s="467">
        <v>7.6000000000000004E-5</v>
      </c>
      <c r="F342" s="467">
        <v>0</v>
      </c>
      <c r="G342" s="467">
        <v>0</v>
      </c>
      <c r="H342" s="468">
        <v>15.135804</v>
      </c>
      <c r="I342" s="469">
        <v>0</v>
      </c>
      <c r="J342" s="473">
        <v>0</v>
      </c>
      <c r="K342" s="469">
        <v>0</v>
      </c>
      <c r="L342" s="473">
        <v>0</v>
      </c>
      <c r="M342" s="469">
        <v>0</v>
      </c>
      <c r="N342" s="470">
        <v>0</v>
      </c>
      <c r="O342" s="474"/>
      <c r="P342" s="465">
        <v>49.343643</v>
      </c>
      <c r="Q342" s="466">
        <v>49.311960999999989</v>
      </c>
      <c r="R342" s="467">
        <v>0.92212799999999995</v>
      </c>
      <c r="S342" s="467">
        <v>0</v>
      </c>
      <c r="T342" s="467">
        <v>0</v>
      </c>
      <c r="U342" s="468">
        <v>48.389832999999996</v>
      </c>
      <c r="V342" s="469">
        <v>0</v>
      </c>
      <c r="W342" s="473">
        <v>0</v>
      </c>
      <c r="X342" s="469">
        <v>0</v>
      </c>
      <c r="Y342" s="473">
        <v>0</v>
      </c>
      <c r="Z342" s="469">
        <v>0</v>
      </c>
      <c r="AA342" s="470">
        <v>0</v>
      </c>
      <c r="AB342" s="474"/>
    </row>
    <row r="343" spans="1:28">
      <c r="A343" s="464" t="s">
        <v>543</v>
      </c>
      <c r="B343" s="839"/>
      <c r="C343" s="465">
        <v>72.774330999999989</v>
      </c>
      <c r="D343" s="466">
        <v>72.707743999999991</v>
      </c>
      <c r="E343" s="467">
        <v>8.9233000000000007E-2</v>
      </c>
      <c r="F343" s="467">
        <v>0</v>
      </c>
      <c r="G343" s="467">
        <v>0</v>
      </c>
      <c r="H343" s="468">
        <v>72.618510999999998</v>
      </c>
      <c r="I343" s="469">
        <v>0</v>
      </c>
      <c r="J343" s="470">
        <v>0</v>
      </c>
      <c r="K343" s="469">
        <v>0</v>
      </c>
      <c r="L343" s="471">
        <v>0</v>
      </c>
      <c r="M343" s="469">
        <v>0</v>
      </c>
      <c r="N343" s="470">
        <v>0</v>
      </c>
      <c r="O343" s="472"/>
      <c r="P343" s="465">
        <v>92.604624999999999</v>
      </c>
      <c r="Q343" s="466">
        <v>92.465687000000003</v>
      </c>
      <c r="R343" s="467">
        <v>1.7486480000000002</v>
      </c>
      <c r="S343" s="467">
        <v>0</v>
      </c>
      <c r="T343" s="467">
        <v>18.86459</v>
      </c>
      <c r="U343" s="468">
        <v>71.852451000000002</v>
      </c>
      <c r="V343" s="469">
        <v>0</v>
      </c>
      <c r="W343" s="470">
        <v>0</v>
      </c>
      <c r="X343" s="469">
        <v>0</v>
      </c>
      <c r="Y343" s="471">
        <v>0</v>
      </c>
      <c r="Z343" s="469">
        <v>0</v>
      </c>
      <c r="AA343" s="470">
        <v>0</v>
      </c>
      <c r="AB343" s="472"/>
    </row>
    <row r="344" spans="1:28">
      <c r="A344" s="464" t="s">
        <v>544</v>
      </c>
      <c r="B344" s="839"/>
      <c r="C344" s="465">
        <v>175.37840599999998</v>
      </c>
      <c r="D344" s="466">
        <v>175.045051</v>
      </c>
      <c r="E344" s="467">
        <v>7.5729999999999999E-3</v>
      </c>
      <c r="F344" s="467">
        <v>0</v>
      </c>
      <c r="G344" s="467">
        <v>19.022629999999999</v>
      </c>
      <c r="H344" s="468">
        <v>156.02084600000001</v>
      </c>
      <c r="I344" s="469">
        <v>0</v>
      </c>
      <c r="J344" s="470">
        <v>0</v>
      </c>
      <c r="K344" s="469">
        <v>0</v>
      </c>
      <c r="L344" s="471">
        <v>0</v>
      </c>
      <c r="M344" s="469">
        <v>0</v>
      </c>
      <c r="N344" s="470">
        <v>0</v>
      </c>
      <c r="O344" s="472"/>
      <c r="P344" s="465">
        <v>152.32933599999998</v>
      </c>
      <c r="Q344" s="466">
        <v>152.07184100000001</v>
      </c>
      <c r="R344" s="467">
        <v>2.4246169999999996</v>
      </c>
      <c r="S344" s="467">
        <v>0</v>
      </c>
      <c r="T344" s="467">
        <v>50.842294000000003</v>
      </c>
      <c r="U344" s="468">
        <v>98.81092799999999</v>
      </c>
      <c r="V344" s="469">
        <v>0</v>
      </c>
      <c r="W344" s="470">
        <v>0</v>
      </c>
      <c r="X344" s="469">
        <v>0</v>
      </c>
      <c r="Y344" s="471">
        <v>0</v>
      </c>
      <c r="Z344" s="469">
        <v>0</v>
      </c>
      <c r="AA344" s="470">
        <v>0</v>
      </c>
      <c r="AB344" s="472"/>
    </row>
    <row r="345" spans="1:28">
      <c r="A345" s="464" t="s">
        <v>545</v>
      </c>
      <c r="B345" s="839"/>
      <c r="C345" s="465">
        <v>290.91764999999998</v>
      </c>
      <c r="D345" s="466">
        <v>290.34122800000006</v>
      </c>
      <c r="E345" s="467">
        <v>3.3087569999999999</v>
      </c>
      <c r="F345" s="467">
        <v>0</v>
      </c>
      <c r="G345" s="467">
        <v>141.627149</v>
      </c>
      <c r="H345" s="468">
        <v>145.49597599999998</v>
      </c>
      <c r="I345" s="469">
        <v>0</v>
      </c>
      <c r="J345" s="470">
        <v>0</v>
      </c>
      <c r="K345" s="469">
        <v>0</v>
      </c>
      <c r="L345" s="471">
        <v>0</v>
      </c>
      <c r="M345" s="469">
        <v>0</v>
      </c>
      <c r="N345" s="470">
        <v>0</v>
      </c>
      <c r="O345" s="472"/>
      <c r="P345" s="465">
        <v>236.07500299999998</v>
      </c>
      <c r="Q345" s="466">
        <v>235.254108</v>
      </c>
      <c r="R345" s="467">
        <v>10.613891000000001</v>
      </c>
      <c r="S345" s="467">
        <v>0</v>
      </c>
      <c r="T345" s="467">
        <v>138.60067899999999</v>
      </c>
      <c r="U345" s="468">
        <v>86.381242</v>
      </c>
      <c r="V345" s="469">
        <v>0</v>
      </c>
      <c r="W345" s="470">
        <v>0</v>
      </c>
      <c r="X345" s="469">
        <v>0</v>
      </c>
      <c r="Y345" s="471">
        <v>0</v>
      </c>
      <c r="Z345" s="469">
        <v>0</v>
      </c>
      <c r="AA345" s="470">
        <v>0</v>
      </c>
      <c r="AB345" s="472"/>
    </row>
    <row r="346" spans="1:28">
      <c r="A346" s="475" t="s">
        <v>546</v>
      </c>
      <c r="B346" s="839"/>
      <c r="C346" s="476">
        <v>181.45543899999998</v>
      </c>
      <c r="D346" s="477">
        <v>178.46306100000001</v>
      </c>
      <c r="E346" s="478">
        <v>5.4222779999999995</v>
      </c>
      <c r="F346" s="478">
        <v>0</v>
      </c>
      <c r="G346" s="478">
        <v>133.160585</v>
      </c>
      <c r="H346" s="479">
        <v>41.466804000000003</v>
      </c>
      <c r="I346" s="480">
        <v>0</v>
      </c>
      <c r="J346" s="481">
        <v>0</v>
      </c>
      <c r="K346" s="480">
        <v>0</v>
      </c>
      <c r="L346" s="482">
        <v>0</v>
      </c>
      <c r="M346" s="480">
        <v>0</v>
      </c>
      <c r="N346" s="481">
        <v>0</v>
      </c>
      <c r="O346" s="483"/>
      <c r="P346" s="476">
        <v>207.84079199999999</v>
      </c>
      <c r="Q346" s="477">
        <v>205.523585</v>
      </c>
      <c r="R346" s="478">
        <v>16.897973</v>
      </c>
      <c r="S346" s="478">
        <v>0</v>
      </c>
      <c r="T346" s="478">
        <v>151.29516799999999</v>
      </c>
      <c r="U346" s="479">
        <v>38.142575000000001</v>
      </c>
      <c r="V346" s="480">
        <v>0</v>
      </c>
      <c r="W346" s="481">
        <v>0</v>
      </c>
      <c r="X346" s="480">
        <v>0</v>
      </c>
      <c r="Y346" s="482">
        <v>0</v>
      </c>
      <c r="Z346" s="480">
        <v>0</v>
      </c>
      <c r="AA346" s="481">
        <v>0</v>
      </c>
      <c r="AB346" s="483"/>
    </row>
    <row r="347" spans="1:28" ht="12" thickBot="1">
      <c r="A347" s="484" t="s">
        <v>292</v>
      </c>
      <c r="B347" s="840"/>
      <c r="C347" s="485">
        <f t="shared" ref="C347:N347" si="82">+C340+C341+C342+C343+C344+C345+C346</f>
        <v>798.0711839999999</v>
      </c>
      <c r="D347" s="486">
        <f t="shared" si="82"/>
        <v>794.05811500000016</v>
      </c>
      <c r="E347" s="487">
        <f t="shared" si="82"/>
        <v>9.0746140000000004</v>
      </c>
      <c r="F347" s="487">
        <f t="shared" si="82"/>
        <v>0</v>
      </c>
      <c r="G347" s="487">
        <f t="shared" si="82"/>
        <v>355.92780200000004</v>
      </c>
      <c r="H347" s="488">
        <f t="shared" si="82"/>
        <v>430.73895800000003</v>
      </c>
      <c r="I347" s="485">
        <f t="shared" si="82"/>
        <v>0</v>
      </c>
      <c r="J347" s="487">
        <f t="shared" si="82"/>
        <v>0</v>
      </c>
      <c r="K347" s="485">
        <f t="shared" si="82"/>
        <v>0</v>
      </c>
      <c r="L347" s="488">
        <f t="shared" si="82"/>
        <v>0</v>
      </c>
      <c r="M347" s="485">
        <f t="shared" si="82"/>
        <v>0</v>
      </c>
      <c r="N347" s="487">
        <f t="shared" si="82"/>
        <v>0</v>
      </c>
      <c r="O347" s="489">
        <v>438.49096600000001</v>
      </c>
      <c r="P347" s="485">
        <f t="shared" ref="P347:AA347" si="83">+P340+P341+P342+P343+P344+P345+P346</f>
        <v>818.22445900000002</v>
      </c>
      <c r="Q347" s="486">
        <f t="shared" si="83"/>
        <v>814.62376900000004</v>
      </c>
      <c r="R347" s="487">
        <f t="shared" si="83"/>
        <v>32.626447999999996</v>
      </c>
      <c r="S347" s="487">
        <f t="shared" si="83"/>
        <v>0</v>
      </c>
      <c r="T347" s="487">
        <f t="shared" si="83"/>
        <v>439.57880699999998</v>
      </c>
      <c r="U347" s="488">
        <f t="shared" si="83"/>
        <v>343.57834800000001</v>
      </c>
      <c r="V347" s="485">
        <f t="shared" si="83"/>
        <v>0</v>
      </c>
      <c r="W347" s="487">
        <f t="shared" si="83"/>
        <v>0</v>
      </c>
      <c r="X347" s="485">
        <f t="shared" si="83"/>
        <v>0</v>
      </c>
      <c r="Y347" s="488">
        <f t="shared" si="83"/>
        <v>0</v>
      </c>
      <c r="Z347" s="485">
        <f t="shared" si="83"/>
        <v>0</v>
      </c>
      <c r="AA347" s="487">
        <f t="shared" si="83"/>
        <v>0</v>
      </c>
      <c r="AB347" s="489">
        <v>441.30729399999996</v>
      </c>
    </row>
    <row r="348" spans="1:28">
      <c r="A348" s="455" t="s">
        <v>539</v>
      </c>
      <c r="B348" s="838" t="s">
        <v>588</v>
      </c>
      <c r="C348" s="456">
        <v>206.86014699999998</v>
      </c>
      <c r="D348" s="457">
        <v>194.120574</v>
      </c>
      <c r="E348" s="458">
        <v>0</v>
      </c>
      <c r="F348" s="458">
        <v>0</v>
      </c>
      <c r="G348" s="458">
        <v>0.27902100000000002</v>
      </c>
      <c r="H348" s="459">
        <v>193.841554</v>
      </c>
      <c r="I348" s="460">
        <v>0</v>
      </c>
      <c r="J348" s="461">
        <v>0</v>
      </c>
      <c r="K348" s="460">
        <v>0</v>
      </c>
      <c r="L348" s="462">
        <v>0</v>
      </c>
      <c r="M348" s="460">
        <v>61.003678999999998</v>
      </c>
      <c r="N348" s="461">
        <v>0.11289399999999999</v>
      </c>
      <c r="O348" s="463"/>
      <c r="P348" s="456">
        <v>168.62760899999998</v>
      </c>
      <c r="Q348" s="457">
        <v>156.88039699999999</v>
      </c>
      <c r="R348" s="458">
        <v>0</v>
      </c>
      <c r="S348" s="458">
        <v>0</v>
      </c>
      <c r="T348" s="458">
        <v>26.783335999999998</v>
      </c>
      <c r="U348" s="459">
        <v>130.09705</v>
      </c>
      <c r="V348" s="460">
        <v>0</v>
      </c>
      <c r="W348" s="461">
        <v>0</v>
      </c>
      <c r="X348" s="460">
        <v>0</v>
      </c>
      <c r="Y348" s="462">
        <v>0</v>
      </c>
      <c r="Z348" s="460">
        <v>26.062706000000002</v>
      </c>
      <c r="AA348" s="461">
        <v>8.6942000000000005E-2</v>
      </c>
      <c r="AB348" s="463"/>
    </row>
    <row r="349" spans="1:28">
      <c r="A349" s="464" t="s">
        <v>541</v>
      </c>
      <c r="B349" s="839"/>
      <c r="C349" s="465">
        <v>891.2340660000001</v>
      </c>
      <c r="D349" s="466">
        <v>877.90122799999995</v>
      </c>
      <c r="E349" s="467">
        <v>0</v>
      </c>
      <c r="F349" s="467">
        <v>0</v>
      </c>
      <c r="G349" s="467">
        <v>862.14810499999999</v>
      </c>
      <c r="H349" s="468">
        <v>15.753123</v>
      </c>
      <c r="I349" s="469">
        <v>0</v>
      </c>
      <c r="J349" s="470">
        <v>0</v>
      </c>
      <c r="K349" s="469">
        <v>0</v>
      </c>
      <c r="L349" s="471">
        <v>0</v>
      </c>
      <c r="M349" s="469">
        <v>0</v>
      </c>
      <c r="N349" s="470">
        <v>0</v>
      </c>
      <c r="O349" s="472"/>
      <c r="P349" s="465">
        <v>1049.5195180000001</v>
      </c>
      <c r="Q349" s="466">
        <v>1034.8400250000002</v>
      </c>
      <c r="R349" s="467">
        <v>0</v>
      </c>
      <c r="S349" s="467">
        <v>0</v>
      </c>
      <c r="T349" s="467">
        <v>1031.5010870000001</v>
      </c>
      <c r="U349" s="468">
        <v>3.3389380000000002</v>
      </c>
      <c r="V349" s="469">
        <v>0</v>
      </c>
      <c r="W349" s="470">
        <v>0</v>
      </c>
      <c r="X349" s="469">
        <v>0</v>
      </c>
      <c r="Y349" s="471">
        <v>0</v>
      </c>
      <c r="Z349" s="469">
        <v>0</v>
      </c>
      <c r="AA349" s="470">
        <v>0</v>
      </c>
      <c r="AB349" s="472"/>
    </row>
    <row r="350" spans="1:28">
      <c r="A350" s="464" t="s">
        <v>542</v>
      </c>
      <c r="B350" s="839"/>
      <c r="C350" s="465">
        <v>374.06861400000003</v>
      </c>
      <c r="D350" s="466">
        <v>369.78155600000002</v>
      </c>
      <c r="E350" s="467">
        <v>0</v>
      </c>
      <c r="F350" s="467">
        <v>0</v>
      </c>
      <c r="G350" s="467">
        <v>240.140278</v>
      </c>
      <c r="H350" s="468">
        <v>129.641278</v>
      </c>
      <c r="I350" s="469">
        <v>0</v>
      </c>
      <c r="J350" s="473">
        <v>0</v>
      </c>
      <c r="K350" s="469">
        <v>0</v>
      </c>
      <c r="L350" s="473">
        <v>0</v>
      </c>
      <c r="M350" s="469">
        <v>93.755859999999998</v>
      </c>
      <c r="N350" s="470">
        <v>0.74290900000000004</v>
      </c>
      <c r="O350" s="474"/>
      <c r="P350" s="465">
        <v>161.47516399999998</v>
      </c>
      <c r="Q350" s="466">
        <v>149.74427500000002</v>
      </c>
      <c r="R350" s="467">
        <v>0</v>
      </c>
      <c r="S350" s="467">
        <v>0</v>
      </c>
      <c r="T350" s="467">
        <v>17.367760000000001</v>
      </c>
      <c r="U350" s="468">
        <v>132.37651499999998</v>
      </c>
      <c r="V350" s="469">
        <v>0</v>
      </c>
      <c r="W350" s="473">
        <v>0</v>
      </c>
      <c r="X350" s="469">
        <v>0</v>
      </c>
      <c r="Y350" s="473">
        <v>0</v>
      </c>
      <c r="Z350" s="469">
        <v>92.030186999999998</v>
      </c>
      <c r="AA350" s="470">
        <v>0.76600299999999999</v>
      </c>
      <c r="AB350" s="474"/>
    </row>
    <row r="351" spans="1:28">
      <c r="A351" s="464" t="s">
        <v>543</v>
      </c>
      <c r="B351" s="839"/>
      <c r="C351" s="465">
        <v>36.946204000000002</v>
      </c>
      <c r="D351" s="466">
        <v>31.440815999999998</v>
      </c>
      <c r="E351" s="467">
        <v>0</v>
      </c>
      <c r="F351" s="467">
        <v>0</v>
      </c>
      <c r="G351" s="467">
        <v>22.894168000000001</v>
      </c>
      <c r="H351" s="468">
        <v>8.5466479999999994</v>
      </c>
      <c r="I351" s="469">
        <v>0</v>
      </c>
      <c r="J351" s="470">
        <v>0</v>
      </c>
      <c r="K351" s="469">
        <v>0</v>
      </c>
      <c r="L351" s="471">
        <v>0</v>
      </c>
      <c r="M351" s="469">
        <v>9.9999999999999995E-7</v>
      </c>
      <c r="N351" s="470">
        <v>0</v>
      </c>
      <c r="O351" s="472"/>
      <c r="P351" s="465">
        <v>0</v>
      </c>
      <c r="Q351" s="466">
        <v>0</v>
      </c>
      <c r="R351" s="467">
        <v>0</v>
      </c>
      <c r="S351" s="467">
        <v>0</v>
      </c>
      <c r="T351" s="467">
        <v>0</v>
      </c>
      <c r="U351" s="468">
        <v>0</v>
      </c>
      <c r="V351" s="469">
        <v>0</v>
      </c>
      <c r="W351" s="470">
        <v>0</v>
      </c>
      <c r="X351" s="469">
        <v>0</v>
      </c>
      <c r="Y351" s="471">
        <v>0</v>
      </c>
      <c r="Z351" s="469">
        <v>0</v>
      </c>
      <c r="AA351" s="470">
        <v>0</v>
      </c>
      <c r="AB351" s="472"/>
    </row>
    <row r="352" spans="1:28">
      <c r="A352" s="464" t="s">
        <v>544</v>
      </c>
      <c r="B352" s="839"/>
      <c r="C352" s="465">
        <v>91.619670999999997</v>
      </c>
      <c r="D352" s="466">
        <v>91.124623999999997</v>
      </c>
      <c r="E352" s="467">
        <v>0</v>
      </c>
      <c r="F352" s="467">
        <v>0</v>
      </c>
      <c r="G352" s="467">
        <v>4.8162050000000001</v>
      </c>
      <c r="H352" s="468">
        <v>86.308419000000001</v>
      </c>
      <c r="I352" s="469">
        <v>0</v>
      </c>
      <c r="J352" s="470">
        <v>0</v>
      </c>
      <c r="K352" s="469">
        <v>0</v>
      </c>
      <c r="L352" s="471">
        <v>0</v>
      </c>
      <c r="M352" s="469">
        <v>6.3242640000000003</v>
      </c>
      <c r="N352" s="470">
        <v>8.6180000000000007E-2</v>
      </c>
      <c r="O352" s="472"/>
      <c r="P352" s="465">
        <v>84.055090000000007</v>
      </c>
      <c r="Q352" s="466">
        <v>82.018518</v>
      </c>
      <c r="R352" s="467">
        <v>0</v>
      </c>
      <c r="S352" s="467">
        <v>0</v>
      </c>
      <c r="T352" s="467">
        <v>4.9156849999999999</v>
      </c>
      <c r="U352" s="468">
        <v>77.102833000000004</v>
      </c>
      <c r="V352" s="469">
        <v>0</v>
      </c>
      <c r="W352" s="470">
        <v>0</v>
      </c>
      <c r="X352" s="469">
        <v>0</v>
      </c>
      <c r="Y352" s="471">
        <v>0</v>
      </c>
      <c r="Z352" s="469">
        <v>6.3242640000000003</v>
      </c>
      <c r="AA352" s="470">
        <v>0</v>
      </c>
      <c r="AB352" s="472"/>
    </row>
    <row r="353" spans="1:28">
      <c r="A353" s="464" t="s">
        <v>545</v>
      </c>
      <c r="B353" s="839"/>
      <c r="C353" s="465">
        <v>488.671986</v>
      </c>
      <c r="D353" s="466">
        <v>488.43596700000001</v>
      </c>
      <c r="E353" s="467">
        <v>0</v>
      </c>
      <c r="F353" s="467">
        <v>0</v>
      </c>
      <c r="G353" s="467">
        <v>0</v>
      </c>
      <c r="H353" s="468">
        <v>488.43596700000001</v>
      </c>
      <c r="I353" s="469">
        <v>0</v>
      </c>
      <c r="J353" s="470">
        <v>0</v>
      </c>
      <c r="K353" s="469">
        <v>0</v>
      </c>
      <c r="L353" s="471">
        <v>0</v>
      </c>
      <c r="M353" s="469">
        <v>199.90706800000001</v>
      </c>
      <c r="N353" s="470">
        <v>4.6948999999999998E-2</v>
      </c>
      <c r="O353" s="472"/>
      <c r="P353" s="465">
        <v>538.83157099999994</v>
      </c>
      <c r="Q353" s="466">
        <v>538.49353399999995</v>
      </c>
      <c r="R353" s="467">
        <v>0</v>
      </c>
      <c r="S353" s="467">
        <v>0</v>
      </c>
      <c r="T353" s="467">
        <v>24.036418000000001</v>
      </c>
      <c r="U353" s="468">
        <v>514.45711599999993</v>
      </c>
      <c r="V353" s="469">
        <v>0</v>
      </c>
      <c r="W353" s="470">
        <v>0</v>
      </c>
      <c r="X353" s="469">
        <v>0</v>
      </c>
      <c r="Y353" s="471">
        <v>0</v>
      </c>
      <c r="Z353" s="469">
        <v>161.066688</v>
      </c>
      <c r="AA353" s="470">
        <v>2.8604999999999998E-2</v>
      </c>
      <c r="AB353" s="472"/>
    </row>
    <row r="354" spans="1:28">
      <c r="A354" s="475" t="s">
        <v>546</v>
      </c>
      <c r="B354" s="839"/>
      <c r="C354" s="476">
        <v>220.99322100000001</v>
      </c>
      <c r="D354" s="477">
        <v>217.35539299999996</v>
      </c>
      <c r="E354" s="478">
        <v>0</v>
      </c>
      <c r="F354" s="478">
        <v>0</v>
      </c>
      <c r="G354" s="478">
        <v>26.807631000000001</v>
      </c>
      <c r="H354" s="479">
        <v>190.54776199999998</v>
      </c>
      <c r="I354" s="480">
        <v>0</v>
      </c>
      <c r="J354" s="481">
        <v>0</v>
      </c>
      <c r="K354" s="480">
        <v>0</v>
      </c>
      <c r="L354" s="482">
        <v>0</v>
      </c>
      <c r="M354" s="480">
        <v>79.897486999999998</v>
      </c>
      <c r="N354" s="481">
        <v>6.0151349999999999</v>
      </c>
      <c r="O354" s="483"/>
      <c r="P354" s="476">
        <v>202.70648199999999</v>
      </c>
      <c r="Q354" s="477">
        <v>197.573947</v>
      </c>
      <c r="R354" s="478">
        <v>0</v>
      </c>
      <c r="S354" s="478">
        <v>0</v>
      </c>
      <c r="T354" s="478">
        <v>23.912944</v>
      </c>
      <c r="U354" s="479">
        <v>173.66100299999999</v>
      </c>
      <c r="V354" s="480">
        <v>0</v>
      </c>
      <c r="W354" s="481">
        <v>0</v>
      </c>
      <c r="X354" s="480">
        <v>0</v>
      </c>
      <c r="Y354" s="482">
        <v>0</v>
      </c>
      <c r="Z354" s="480">
        <v>88.248401999999999</v>
      </c>
      <c r="AA354" s="481">
        <v>5.4816709999999995</v>
      </c>
      <c r="AB354" s="483"/>
    </row>
    <row r="355" spans="1:28" ht="12" thickBot="1">
      <c r="A355" s="484" t="s">
        <v>292</v>
      </c>
      <c r="B355" s="840"/>
      <c r="C355" s="485">
        <f t="shared" ref="C355:N355" si="84">+C348+C349+C350+C351+C352+C353+C354</f>
        <v>2310.3939090000003</v>
      </c>
      <c r="D355" s="486">
        <f t="shared" si="84"/>
        <v>2270.1601580000001</v>
      </c>
      <c r="E355" s="487">
        <f t="shared" si="84"/>
        <v>0</v>
      </c>
      <c r="F355" s="487">
        <f t="shared" si="84"/>
        <v>0</v>
      </c>
      <c r="G355" s="487">
        <f t="shared" si="84"/>
        <v>1157.0854079999999</v>
      </c>
      <c r="H355" s="488">
        <f t="shared" si="84"/>
        <v>1113.0747509999999</v>
      </c>
      <c r="I355" s="485">
        <f t="shared" si="84"/>
        <v>0</v>
      </c>
      <c r="J355" s="487">
        <f t="shared" si="84"/>
        <v>0</v>
      </c>
      <c r="K355" s="485">
        <f t="shared" si="84"/>
        <v>0</v>
      </c>
      <c r="L355" s="488">
        <f t="shared" si="84"/>
        <v>0</v>
      </c>
      <c r="M355" s="485">
        <f t="shared" si="84"/>
        <v>440.88835899999998</v>
      </c>
      <c r="N355" s="487">
        <f t="shared" si="84"/>
        <v>7.004067</v>
      </c>
      <c r="O355" s="489">
        <v>1645.1660240000001</v>
      </c>
      <c r="P355" s="485">
        <f t="shared" ref="P355:AA355" si="85">+P348+P349+P350+P351+P352+P353+P354</f>
        <v>2205.2154339999997</v>
      </c>
      <c r="Q355" s="486">
        <f t="shared" si="85"/>
        <v>2159.5506960000002</v>
      </c>
      <c r="R355" s="487">
        <f t="shared" si="85"/>
        <v>0</v>
      </c>
      <c r="S355" s="487">
        <f t="shared" si="85"/>
        <v>0</v>
      </c>
      <c r="T355" s="487">
        <f t="shared" si="85"/>
        <v>1128.5172299999999</v>
      </c>
      <c r="U355" s="488">
        <f t="shared" si="85"/>
        <v>1031.033455</v>
      </c>
      <c r="V355" s="485">
        <f t="shared" si="85"/>
        <v>0</v>
      </c>
      <c r="W355" s="487">
        <f t="shared" si="85"/>
        <v>0</v>
      </c>
      <c r="X355" s="485">
        <f t="shared" si="85"/>
        <v>0</v>
      </c>
      <c r="Y355" s="488">
        <f t="shared" si="85"/>
        <v>0</v>
      </c>
      <c r="Z355" s="485">
        <f t="shared" si="85"/>
        <v>373.73224699999997</v>
      </c>
      <c r="AA355" s="487">
        <f t="shared" si="85"/>
        <v>6.3632209999999993</v>
      </c>
      <c r="AB355" s="489">
        <v>1496.2781090000001</v>
      </c>
    </row>
    <row r="356" spans="1:28">
      <c r="A356" s="455" t="s">
        <v>539</v>
      </c>
      <c r="B356" s="838" t="s">
        <v>589</v>
      </c>
      <c r="C356" s="456">
        <v>487.96149499999956</v>
      </c>
      <c r="D356" s="457">
        <v>470.46554399999968</v>
      </c>
      <c r="E356" s="458">
        <v>92.325200000000024</v>
      </c>
      <c r="F356" s="458">
        <v>0</v>
      </c>
      <c r="G356" s="458">
        <v>262.21559300000013</v>
      </c>
      <c r="H356" s="459">
        <v>132.97034499999995</v>
      </c>
      <c r="I356" s="460">
        <v>0</v>
      </c>
      <c r="J356" s="461">
        <v>0</v>
      </c>
      <c r="K356" s="460">
        <v>0</v>
      </c>
      <c r="L356" s="462">
        <v>0</v>
      </c>
      <c r="M356" s="460">
        <v>15</v>
      </c>
      <c r="N356" s="461">
        <v>0</v>
      </c>
      <c r="O356" s="463"/>
      <c r="P356" s="456">
        <v>70.171834999999191</v>
      </c>
      <c r="Q356" s="457">
        <v>70.098799999999756</v>
      </c>
      <c r="R356" s="458">
        <v>1.9970000000739674E-3</v>
      </c>
      <c r="S356" s="458">
        <v>0</v>
      </c>
      <c r="T356" s="458">
        <v>29.804528000000118</v>
      </c>
      <c r="U356" s="459">
        <v>40.292273000000023</v>
      </c>
      <c r="V356" s="460">
        <v>0.11892900000000001</v>
      </c>
      <c r="W356" s="461">
        <v>0.27145399999999997</v>
      </c>
      <c r="X356" s="460">
        <v>0</v>
      </c>
      <c r="Y356" s="462">
        <v>0</v>
      </c>
      <c r="Z356" s="460">
        <v>15.224999999999682</v>
      </c>
      <c r="AA356" s="461">
        <v>0</v>
      </c>
      <c r="AB356" s="463"/>
    </row>
    <row r="357" spans="1:28" ht="12.75" customHeight="1">
      <c r="A357" s="464" t="s">
        <v>541</v>
      </c>
      <c r="B357" s="839"/>
      <c r="C357" s="465">
        <v>98.631302999999207</v>
      </c>
      <c r="D357" s="466">
        <v>98.490418999999747</v>
      </c>
      <c r="E357" s="467">
        <v>90.082452999999987</v>
      </c>
      <c r="F357" s="467">
        <v>0</v>
      </c>
      <c r="G357" s="467">
        <v>1.2861659999994117</v>
      </c>
      <c r="H357" s="468">
        <v>7.2328890000000001</v>
      </c>
      <c r="I357" s="469">
        <v>0.70173100000000055</v>
      </c>
      <c r="J357" s="470">
        <v>26.061878</v>
      </c>
      <c r="K357" s="469">
        <v>0</v>
      </c>
      <c r="L357" s="471">
        <v>0</v>
      </c>
      <c r="M357" s="469">
        <v>0.5</v>
      </c>
      <c r="N357" s="470">
        <v>0</v>
      </c>
      <c r="O357" s="472"/>
      <c r="P357" s="465">
        <v>32.717777999998361</v>
      </c>
      <c r="Q357" s="466">
        <v>29.335994999999457</v>
      </c>
      <c r="R357" s="467">
        <v>19.841585000000237</v>
      </c>
      <c r="S357" s="467">
        <v>0</v>
      </c>
      <c r="T357" s="467">
        <v>3.9827629999999772</v>
      </c>
      <c r="U357" s="468">
        <v>5.5116459999997005</v>
      </c>
      <c r="V357" s="469">
        <v>44.212874999999997</v>
      </c>
      <c r="W357" s="470">
        <v>85.946365999999998</v>
      </c>
      <c r="X357" s="469">
        <v>111.196533</v>
      </c>
      <c r="Y357" s="471">
        <v>575.18866200000002</v>
      </c>
      <c r="Z357" s="469">
        <v>0.84880099999827507</v>
      </c>
      <c r="AA357" s="470">
        <v>0</v>
      </c>
      <c r="AB357" s="472"/>
    </row>
    <row r="358" spans="1:28" ht="12.75" customHeight="1">
      <c r="A358" s="464" t="s">
        <v>542</v>
      </c>
      <c r="B358" s="839"/>
      <c r="C358" s="465">
        <v>1.7803069999990839</v>
      </c>
      <c r="D358" s="466">
        <v>1.4625790000000052</v>
      </c>
      <c r="E358" s="467">
        <v>0</v>
      </c>
      <c r="F358" s="467">
        <v>0</v>
      </c>
      <c r="G358" s="467">
        <v>1.4625760000003538</v>
      </c>
      <c r="H358" s="468">
        <v>1.99999976757681E-6</v>
      </c>
      <c r="I358" s="469">
        <v>1.6990970000000001</v>
      </c>
      <c r="J358" s="473">
        <v>16.947922999999999</v>
      </c>
      <c r="K358" s="469">
        <v>129.13106199999999</v>
      </c>
      <c r="L358" s="473">
        <v>592.38512300000002</v>
      </c>
      <c r="M358" s="469">
        <v>49.999998999999889</v>
      </c>
      <c r="N358" s="470">
        <v>0</v>
      </c>
      <c r="O358" s="474"/>
      <c r="P358" s="465">
        <v>33.406165000000328</v>
      </c>
      <c r="Q358" s="466">
        <v>33.401886999999988</v>
      </c>
      <c r="R358" s="467">
        <v>0</v>
      </c>
      <c r="S358" s="467">
        <v>0</v>
      </c>
      <c r="T358" s="467">
        <v>33.401887999999872</v>
      </c>
      <c r="U358" s="468">
        <v>0</v>
      </c>
      <c r="V358" s="469">
        <v>7.6672279999999997</v>
      </c>
      <c r="W358" s="473">
        <v>18.538931999999999</v>
      </c>
      <c r="X358" s="469">
        <v>5.8505310000000001</v>
      </c>
      <c r="Y358" s="473">
        <v>6.4109999999999996</v>
      </c>
      <c r="Z358" s="469">
        <v>50</v>
      </c>
      <c r="AA358" s="470">
        <v>0</v>
      </c>
      <c r="AB358" s="474"/>
    </row>
    <row r="359" spans="1:28" ht="12.75" customHeight="1">
      <c r="A359" s="464" t="s">
        <v>543</v>
      </c>
      <c r="B359" s="839"/>
      <c r="C359" s="465">
        <v>83.922976999999264</v>
      </c>
      <c r="D359" s="466">
        <v>75.849778999997397</v>
      </c>
      <c r="E359" s="467">
        <v>8.0697219999999561</v>
      </c>
      <c r="F359" s="467">
        <v>0</v>
      </c>
      <c r="G359" s="467">
        <v>37.027945000000045</v>
      </c>
      <c r="H359" s="468">
        <v>38.821831000001112</v>
      </c>
      <c r="I359" s="469">
        <v>10.251398</v>
      </c>
      <c r="J359" s="470">
        <v>26.600625999999998</v>
      </c>
      <c r="K359" s="469">
        <v>203.570752</v>
      </c>
      <c r="L359" s="471">
        <v>2520</v>
      </c>
      <c r="M359" s="469">
        <v>0</v>
      </c>
      <c r="N359" s="470">
        <v>1.0000000000010001E-6</v>
      </c>
      <c r="O359" s="472"/>
      <c r="P359" s="465">
        <v>57.184030999999777</v>
      </c>
      <c r="Q359" s="466">
        <v>52.610195000002022</v>
      </c>
      <c r="R359" s="467">
        <v>31.137648000000013</v>
      </c>
      <c r="S359" s="467">
        <v>0</v>
      </c>
      <c r="T359" s="467">
        <v>14.437586000000238</v>
      </c>
      <c r="U359" s="468">
        <v>11.599645999999211</v>
      </c>
      <c r="V359" s="469">
        <v>2.7759960000000001</v>
      </c>
      <c r="W359" s="470">
        <v>12.885861</v>
      </c>
      <c r="X359" s="469">
        <v>213.71965700000001</v>
      </c>
      <c r="Y359" s="471">
        <v>2579.935696</v>
      </c>
      <c r="Z359" s="469">
        <v>0</v>
      </c>
      <c r="AA359" s="470">
        <v>0</v>
      </c>
      <c r="AB359" s="472"/>
    </row>
    <row r="360" spans="1:28" ht="12.75" customHeight="1">
      <c r="A360" s="464" t="s">
        <v>544</v>
      </c>
      <c r="B360" s="839"/>
      <c r="C360" s="465">
        <v>505.98051999999916</v>
      </c>
      <c r="D360" s="466">
        <v>491.11197900000298</v>
      </c>
      <c r="E360" s="467">
        <v>66.548000000000002</v>
      </c>
      <c r="F360" s="467">
        <v>0</v>
      </c>
      <c r="G360" s="467">
        <v>103.38925299999937</v>
      </c>
      <c r="H360" s="468">
        <v>336.02967600000056</v>
      </c>
      <c r="I360" s="469">
        <v>481.54206499999998</v>
      </c>
      <c r="J360" s="470">
        <v>6348.9922390000011</v>
      </c>
      <c r="K360" s="469">
        <v>6.0744559999999996</v>
      </c>
      <c r="L360" s="471">
        <v>14.018514</v>
      </c>
      <c r="M360" s="469">
        <v>0</v>
      </c>
      <c r="N360" s="470">
        <v>0</v>
      </c>
      <c r="O360" s="472"/>
      <c r="P360" s="465">
        <v>961.19376899999952</v>
      </c>
      <c r="Q360" s="466">
        <v>928.7363919999998</v>
      </c>
      <c r="R360" s="467">
        <v>54.309452000000135</v>
      </c>
      <c r="S360" s="467">
        <v>0</v>
      </c>
      <c r="T360" s="467">
        <v>456.84710400000131</v>
      </c>
      <c r="U360" s="468">
        <v>446.48575800000071</v>
      </c>
      <c r="V360" s="469">
        <v>408.04953799999998</v>
      </c>
      <c r="W360" s="470">
        <v>7217.9548449999993</v>
      </c>
      <c r="X360" s="469">
        <v>697.66746000000001</v>
      </c>
      <c r="Y360" s="471">
        <v>559.65134499999999</v>
      </c>
      <c r="Z360" s="469">
        <v>0</v>
      </c>
      <c r="AA360" s="470">
        <v>0</v>
      </c>
      <c r="AB360" s="472"/>
    </row>
    <row r="361" spans="1:28" ht="12.75" customHeight="1">
      <c r="A361" s="464" t="s">
        <v>545</v>
      </c>
      <c r="B361" s="839"/>
      <c r="C361" s="465">
        <v>1043.3940819999916</v>
      </c>
      <c r="D361" s="466">
        <v>850.25251899999057</v>
      </c>
      <c r="E361" s="467">
        <v>185.305609</v>
      </c>
      <c r="F361" s="467">
        <v>0</v>
      </c>
      <c r="G361" s="467">
        <v>546.76821199999904</v>
      </c>
      <c r="H361" s="468">
        <v>303.48430599999847</v>
      </c>
      <c r="I361" s="469">
        <v>43.41836</v>
      </c>
      <c r="J361" s="470">
        <v>252.81782899999999</v>
      </c>
      <c r="K361" s="469">
        <v>0.333042</v>
      </c>
      <c r="L361" s="471">
        <v>3.2688410000000001</v>
      </c>
      <c r="M361" s="469">
        <v>0</v>
      </c>
      <c r="N361" s="470">
        <v>1.0000000010279564E-6</v>
      </c>
      <c r="O361" s="472"/>
      <c r="P361" s="465">
        <v>502.73292799999035</v>
      </c>
      <c r="Q361" s="466">
        <v>457.09756799999741</v>
      </c>
      <c r="R361" s="467">
        <v>42.521569000000454</v>
      </c>
      <c r="S361" s="467">
        <v>0</v>
      </c>
      <c r="T361" s="467">
        <v>354.81396400000267</v>
      </c>
      <c r="U361" s="468">
        <v>86.215077000000747</v>
      </c>
      <c r="V361" s="469">
        <v>95.909360000000007</v>
      </c>
      <c r="W361" s="470">
        <v>1471.5137520000001</v>
      </c>
      <c r="X361" s="469">
        <v>35.453609999999998</v>
      </c>
      <c r="Y361" s="471">
        <v>832.93203200000005</v>
      </c>
      <c r="Z361" s="469">
        <v>0</v>
      </c>
      <c r="AA361" s="470">
        <v>0</v>
      </c>
      <c r="AB361" s="472"/>
    </row>
    <row r="362" spans="1:28" ht="12.75" customHeight="1">
      <c r="A362" s="475" t="s">
        <v>546</v>
      </c>
      <c r="B362" s="839"/>
      <c r="C362" s="476">
        <v>772.20780000000013</v>
      </c>
      <c r="D362" s="477">
        <v>639.41916099999798</v>
      </c>
      <c r="E362" s="478">
        <v>142.68318400000021</v>
      </c>
      <c r="F362" s="478">
        <v>0</v>
      </c>
      <c r="G362" s="478">
        <v>326.99240900000132</v>
      </c>
      <c r="H362" s="479">
        <v>302.36184600000342</v>
      </c>
      <c r="I362" s="480">
        <v>664.48498800000004</v>
      </c>
      <c r="J362" s="481">
        <v>2029.153489</v>
      </c>
      <c r="K362" s="480">
        <v>0</v>
      </c>
      <c r="L362" s="482">
        <v>0</v>
      </c>
      <c r="M362" s="480">
        <v>24.999998999997842</v>
      </c>
      <c r="N362" s="481">
        <v>0</v>
      </c>
      <c r="O362" s="483"/>
      <c r="P362" s="476">
        <v>1971.4187409999868</v>
      </c>
      <c r="Q362" s="477">
        <v>1911.6908190000067</v>
      </c>
      <c r="R362" s="478">
        <v>59.597202000000152</v>
      </c>
      <c r="S362" s="478">
        <v>0</v>
      </c>
      <c r="T362" s="478">
        <v>883.96538500000133</v>
      </c>
      <c r="U362" s="479">
        <v>1027.4867949999971</v>
      </c>
      <c r="V362" s="480">
        <v>809.36194999999998</v>
      </c>
      <c r="W362" s="481">
        <v>3156.1731060000002</v>
      </c>
      <c r="X362" s="480">
        <v>105.336061</v>
      </c>
      <c r="Y362" s="482">
        <v>2322.0169609999998</v>
      </c>
      <c r="Z362" s="480">
        <v>62.087245000000621</v>
      </c>
      <c r="AA362" s="481">
        <v>1.000000000139778E-6</v>
      </c>
      <c r="AB362" s="483"/>
    </row>
    <row r="363" spans="1:28" ht="13.5" customHeight="1" thickBot="1">
      <c r="A363" s="484" t="s">
        <v>292</v>
      </c>
      <c r="B363" s="840"/>
      <c r="C363" s="485">
        <f t="shared" ref="C363:N363" si="86">+C356+C357+C358+C359+C360+C361+C362</f>
        <v>2993.878483999988</v>
      </c>
      <c r="D363" s="486">
        <f t="shared" si="86"/>
        <v>2627.0519799999884</v>
      </c>
      <c r="E363" s="487">
        <f t="shared" si="86"/>
        <v>585.01416800000015</v>
      </c>
      <c r="F363" s="487">
        <f t="shared" si="86"/>
        <v>0</v>
      </c>
      <c r="G363" s="487">
        <f t="shared" si="86"/>
        <v>1279.1421539999997</v>
      </c>
      <c r="H363" s="488">
        <f t="shared" si="86"/>
        <v>1120.9008950000034</v>
      </c>
      <c r="I363" s="485">
        <f t="shared" si="86"/>
        <v>1202.0976390000001</v>
      </c>
      <c r="J363" s="487">
        <f t="shared" si="86"/>
        <v>8700.5739840000006</v>
      </c>
      <c r="K363" s="485">
        <f t="shared" si="86"/>
        <v>339.10931199999999</v>
      </c>
      <c r="L363" s="488">
        <f t="shared" si="86"/>
        <v>3129.672478</v>
      </c>
      <c r="M363" s="485">
        <f t="shared" si="86"/>
        <v>90.499997999997731</v>
      </c>
      <c r="N363" s="487">
        <f t="shared" si="86"/>
        <v>2.0000000010289565E-6</v>
      </c>
      <c r="O363" s="489">
        <v>229.64199200000439</v>
      </c>
      <c r="P363" s="485">
        <f t="shared" ref="P363:AA363" si="87">+P356+P357+P358+P359+P360+P361+P362</f>
        <v>3628.8252469999743</v>
      </c>
      <c r="Q363" s="486">
        <f t="shared" si="87"/>
        <v>3482.9716560000052</v>
      </c>
      <c r="R363" s="487">
        <f t="shared" si="87"/>
        <v>207.40945300000106</v>
      </c>
      <c r="S363" s="487">
        <f>+S356+S357+S358+S359+S360+S361+S362</f>
        <v>0</v>
      </c>
      <c r="T363" s="487">
        <f t="shared" si="87"/>
        <v>1777.2532180000055</v>
      </c>
      <c r="U363" s="488">
        <f>+U356+U357+U358+U359+U360+U361+U362</f>
        <v>1617.5911949999975</v>
      </c>
      <c r="V363" s="485">
        <f t="shared" si="87"/>
        <v>1368.0958759999999</v>
      </c>
      <c r="W363" s="487">
        <f t="shared" si="87"/>
        <v>11963.284315999999</v>
      </c>
      <c r="X363" s="485">
        <f t="shared" si="87"/>
        <v>1169.2238520000001</v>
      </c>
      <c r="Y363" s="488">
        <f t="shared" si="87"/>
        <v>6876.1356959999994</v>
      </c>
      <c r="Z363" s="485">
        <f t="shared" si="87"/>
        <v>128.16104599999858</v>
      </c>
      <c r="AA363" s="487">
        <f t="shared" si="87"/>
        <v>1.000000000139778E-6</v>
      </c>
      <c r="AB363" s="489">
        <v>170.09617299999809</v>
      </c>
    </row>
    <row r="364" spans="1:28">
      <c r="A364" s="521"/>
      <c r="B364" s="521"/>
    </row>
    <row r="365" spans="1:28">
      <c r="B365" s="522"/>
      <c r="C365" s="523" t="s">
        <v>590</v>
      </c>
      <c r="D365" s="523"/>
      <c r="E365" s="523"/>
      <c r="F365" s="523"/>
      <c r="G365" s="523"/>
      <c r="H365" s="523"/>
      <c r="I365" s="524"/>
      <c r="J365" s="524"/>
      <c r="K365" s="524"/>
      <c r="L365" s="524"/>
      <c r="M365" s="524"/>
      <c r="N365" s="524"/>
      <c r="O365" s="524"/>
      <c r="P365" s="523"/>
      <c r="Q365" s="523"/>
      <c r="R365" s="523"/>
      <c r="S365" s="523"/>
      <c r="T365" s="523"/>
      <c r="U365" s="523"/>
      <c r="V365" s="524"/>
      <c r="W365" s="524"/>
      <c r="X365" s="524"/>
      <c r="Y365" s="524"/>
      <c r="Z365" s="524"/>
      <c r="AA365" s="524"/>
      <c r="AB365" s="524"/>
    </row>
    <row r="366" spans="1:28" ht="16.350000000000001" customHeight="1">
      <c r="B366" s="525"/>
      <c r="C366" s="525" t="s">
        <v>591</v>
      </c>
      <c r="D366" s="525"/>
      <c r="E366" s="525"/>
      <c r="F366" s="525"/>
      <c r="G366" s="525"/>
      <c r="H366" s="525"/>
      <c r="P366" s="525"/>
      <c r="Q366" s="525"/>
      <c r="R366" s="525"/>
      <c r="S366" s="525"/>
      <c r="T366" s="525"/>
      <c r="U366" s="525"/>
    </row>
    <row r="367" spans="1:28" ht="16.350000000000001" customHeight="1">
      <c r="B367" s="522"/>
      <c r="C367" s="522" t="s">
        <v>592</v>
      </c>
      <c r="D367" s="522"/>
      <c r="E367" s="522"/>
      <c r="F367" s="522"/>
      <c r="G367" s="522"/>
      <c r="H367" s="522"/>
      <c r="P367" s="522"/>
      <c r="Q367" s="522"/>
      <c r="R367" s="522"/>
      <c r="S367" s="522"/>
      <c r="T367" s="522"/>
      <c r="U367" s="522"/>
    </row>
    <row r="368" spans="1:28" ht="15.75" customHeight="1">
      <c r="B368" s="526"/>
      <c r="C368" s="451" t="s">
        <v>593</v>
      </c>
      <c r="D368" s="526"/>
      <c r="E368" s="526"/>
      <c r="F368" s="526"/>
      <c r="G368" s="526"/>
      <c r="H368" s="526"/>
      <c r="Q368" s="526"/>
      <c r="R368" s="526"/>
      <c r="S368" s="526"/>
      <c r="T368" s="526"/>
      <c r="U368" s="526"/>
    </row>
    <row r="369" spans="1:28" ht="16.350000000000001" customHeight="1">
      <c r="B369" s="527"/>
      <c r="C369" s="528" t="s">
        <v>594</v>
      </c>
      <c r="D369" s="529"/>
      <c r="E369" s="529"/>
      <c r="F369" s="529"/>
      <c r="G369" s="529"/>
      <c r="H369" s="529"/>
      <c r="P369" s="528"/>
      <c r="Q369" s="529"/>
      <c r="R369" s="529"/>
      <c r="S369" s="529"/>
      <c r="T369" s="529"/>
      <c r="U369" s="529"/>
    </row>
    <row r="370" spans="1:28" ht="16.350000000000001" customHeight="1">
      <c r="B370" s="530"/>
      <c r="C370" s="529" t="s">
        <v>595</v>
      </c>
      <c r="D370" s="530"/>
      <c r="E370" s="530"/>
      <c r="F370" s="530"/>
      <c r="G370" s="530"/>
      <c r="H370" s="530"/>
      <c r="I370" s="531"/>
      <c r="J370" s="531"/>
      <c r="K370" s="531"/>
      <c r="L370" s="531"/>
      <c r="M370" s="531"/>
      <c r="N370" s="531"/>
      <c r="O370" s="531"/>
      <c r="P370" s="529"/>
      <c r="Q370" s="530"/>
      <c r="R370" s="530"/>
      <c r="S370" s="530"/>
      <c r="T370" s="530"/>
      <c r="U370" s="530"/>
      <c r="V370" s="531"/>
      <c r="W370" s="531"/>
      <c r="X370" s="531"/>
      <c r="Y370" s="531"/>
      <c r="Z370" s="531"/>
      <c r="AA370" s="531"/>
      <c r="AB370" s="531"/>
    </row>
    <row r="371" spans="1:28" ht="16.350000000000001" customHeight="1">
      <c r="B371" s="532"/>
      <c r="C371" s="530" t="s">
        <v>596</v>
      </c>
      <c r="D371" s="532"/>
      <c r="E371" s="532"/>
      <c r="F371" s="532"/>
      <c r="G371" s="532"/>
      <c r="H371" s="532"/>
      <c r="P371" s="530"/>
      <c r="Q371" s="532"/>
      <c r="R371" s="532"/>
      <c r="S371" s="532"/>
      <c r="T371" s="532"/>
      <c r="U371" s="532"/>
    </row>
    <row r="372" spans="1:28" ht="16.350000000000001" customHeight="1">
      <c r="B372" s="532"/>
      <c r="C372" s="525" t="s">
        <v>597</v>
      </c>
      <c r="D372" s="532"/>
      <c r="E372" s="532"/>
      <c r="F372" s="532"/>
      <c r="G372" s="532"/>
      <c r="H372" s="532"/>
      <c r="P372" s="525"/>
      <c r="Q372" s="532"/>
      <c r="R372" s="532"/>
      <c r="S372" s="532"/>
      <c r="T372" s="532"/>
      <c r="U372" s="532"/>
    </row>
    <row r="373" spans="1:28" s="533" customFormat="1"/>
    <row r="374" spans="1:28" s="534" customFormat="1" ht="16.350000000000001" customHeight="1">
      <c r="B374" s="532"/>
      <c r="C374" s="535" t="s">
        <v>598</v>
      </c>
      <c r="D374" s="532"/>
      <c r="E374" s="532"/>
      <c r="F374" s="532"/>
      <c r="G374" s="532"/>
      <c r="H374" s="532"/>
      <c r="P374" s="535"/>
      <c r="Q374" s="532"/>
      <c r="R374" s="532"/>
      <c r="S374" s="532"/>
      <c r="T374" s="532"/>
      <c r="U374" s="532"/>
    </row>
    <row r="375" spans="1:28" s="534" customFormat="1" ht="16.350000000000001" customHeight="1">
      <c r="B375" s="532"/>
      <c r="C375" s="536" t="s">
        <v>599</v>
      </c>
      <c r="D375" s="532"/>
      <c r="E375" s="532"/>
      <c r="F375" s="532"/>
      <c r="G375" s="532"/>
      <c r="H375" s="532"/>
      <c r="P375" s="536"/>
      <c r="Q375" s="532"/>
      <c r="R375" s="532"/>
      <c r="S375" s="532"/>
      <c r="T375" s="532"/>
      <c r="U375" s="532"/>
    </row>
    <row r="376" spans="1:28" s="534" customFormat="1" ht="16.350000000000001" customHeight="1">
      <c r="B376" s="532"/>
      <c r="C376" s="531" t="s">
        <v>600</v>
      </c>
      <c r="D376" s="532"/>
      <c r="E376" s="532"/>
      <c r="F376" s="532"/>
      <c r="G376" s="532"/>
      <c r="H376" s="532"/>
      <c r="P376" s="531"/>
      <c r="Q376" s="532"/>
      <c r="R376" s="532"/>
      <c r="S376" s="532"/>
      <c r="T376" s="532"/>
      <c r="U376" s="532"/>
    </row>
    <row r="377" spans="1:28" s="534" customFormat="1" ht="16.350000000000001" customHeight="1">
      <c r="B377" s="532"/>
      <c r="C377" s="535" t="s">
        <v>601</v>
      </c>
      <c r="D377" s="532"/>
      <c r="E377" s="532"/>
      <c r="F377" s="532"/>
      <c r="G377" s="532"/>
      <c r="H377" s="532"/>
      <c r="P377" s="535"/>
      <c r="Q377" s="532"/>
      <c r="R377" s="532"/>
      <c r="S377" s="532"/>
      <c r="T377" s="532"/>
      <c r="U377" s="532"/>
    </row>
    <row r="378" spans="1:28" s="534" customFormat="1" ht="34.35" customHeight="1">
      <c r="B378" s="537"/>
      <c r="C378" s="841" t="s">
        <v>602</v>
      </c>
      <c r="D378" s="841"/>
      <c r="E378" s="841"/>
      <c r="F378" s="841"/>
      <c r="G378" s="841"/>
      <c r="H378" s="841"/>
      <c r="I378" s="841"/>
      <c r="J378" s="841"/>
      <c r="K378" s="841"/>
      <c r="L378" s="841"/>
      <c r="M378" s="841"/>
      <c r="N378" s="841"/>
      <c r="O378" s="841"/>
      <c r="P378" s="841"/>
      <c r="Q378" s="841"/>
      <c r="R378" s="841"/>
      <c r="S378" s="841"/>
      <c r="T378" s="841"/>
      <c r="U378" s="841"/>
      <c r="V378" s="841"/>
      <c r="W378" s="841"/>
      <c r="X378" s="841"/>
      <c r="Y378" s="841"/>
      <c r="Z378" s="841"/>
      <c r="AA378" s="841"/>
      <c r="AB378" s="841"/>
    </row>
    <row r="379" spans="1:28" s="534" customFormat="1" ht="34.35" customHeight="1">
      <c r="B379" s="537"/>
      <c r="C379" s="841" t="s">
        <v>603</v>
      </c>
      <c r="D379" s="841"/>
      <c r="E379" s="841"/>
      <c r="F379" s="841"/>
      <c r="G379" s="841"/>
      <c r="H379" s="841"/>
      <c r="I379" s="841"/>
      <c r="J379" s="841"/>
      <c r="K379" s="841"/>
      <c r="L379" s="841"/>
      <c r="M379" s="841"/>
      <c r="N379" s="841"/>
      <c r="O379" s="841"/>
      <c r="P379" s="841"/>
      <c r="Q379" s="841"/>
      <c r="R379" s="841"/>
      <c r="S379" s="841"/>
      <c r="T379" s="841"/>
      <c r="U379" s="841"/>
      <c r="V379" s="841"/>
      <c r="W379" s="841"/>
      <c r="X379" s="841"/>
      <c r="Y379" s="841"/>
      <c r="Z379" s="841"/>
      <c r="AA379" s="841"/>
      <c r="AB379" s="841"/>
    </row>
    <row r="380" spans="1:28" ht="17.25" customHeight="1">
      <c r="B380" s="525"/>
      <c r="C380" s="538" t="s">
        <v>604</v>
      </c>
      <c r="D380" s="525"/>
      <c r="E380" s="525"/>
      <c r="F380" s="525"/>
      <c r="G380" s="525"/>
      <c r="H380" s="525"/>
      <c r="P380" s="538"/>
      <c r="Q380" s="525"/>
      <c r="R380" s="525"/>
      <c r="S380" s="525"/>
      <c r="T380" s="525"/>
      <c r="U380" s="525"/>
    </row>
    <row r="381" spans="1:28" ht="17.25" customHeight="1">
      <c r="A381" s="539"/>
      <c r="B381" s="539"/>
      <c r="C381" s="538" t="s">
        <v>605</v>
      </c>
    </row>
    <row r="382" spans="1:28" ht="17.25" customHeight="1">
      <c r="B382" s="532"/>
      <c r="C382" s="538" t="s">
        <v>606</v>
      </c>
      <c r="D382" s="532"/>
      <c r="E382" s="532"/>
      <c r="F382" s="532"/>
      <c r="G382" s="532"/>
      <c r="H382" s="532"/>
      <c r="P382" s="525"/>
      <c r="Q382" s="532"/>
      <c r="R382" s="532"/>
      <c r="S382" s="532"/>
      <c r="T382" s="532"/>
      <c r="U382" s="532"/>
    </row>
    <row r="383" spans="1:28">
      <c r="A383" s="539"/>
      <c r="B383" s="539"/>
      <c r="C383" s="837"/>
      <c r="D383" s="837"/>
      <c r="E383" s="837"/>
      <c r="F383" s="837"/>
      <c r="G383" s="837"/>
      <c r="H383" s="837"/>
      <c r="I383" s="837"/>
      <c r="J383" s="837"/>
      <c r="K383" s="837"/>
      <c r="L383" s="837"/>
      <c r="M383" s="837"/>
      <c r="N383" s="837"/>
      <c r="O383" s="837"/>
      <c r="P383" s="837"/>
      <c r="Q383" s="837"/>
      <c r="R383" s="837"/>
      <c r="S383" s="837"/>
      <c r="T383" s="837"/>
      <c r="U383" s="837"/>
      <c r="V383" s="837"/>
      <c r="W383" s="837"/>
      <c r="X383" s="837"/>
      <c r="Y383" s="837"/>
      <c r="Z383" s="837"/>
      <c r="AA383" s="837"/>
      <c r="AB383" s="837"/>
    </row>
    <row r="384" spans="1:28">
      <c r="A384" s="539"/>
      <c r="B384" s="539"/>
      <c r="C384" s="837"/>
      <c r="D384" s="837"/>
      <c r="E384" s="837"/>
      <c r="F384" s="837"/>
      <c r="G384" s="837"/>
      <c r="H384" s="837"/>
      <c r="I384" s="837"/>
      <c r="J384" s="837"/>
      <c r="K384" s="837"/>
      <c r="L384" s="837"/>
      <c r="M384" s="837"/>
      <c r="N384" s="837"/>
      <c r="O384" s="837"/>
      <c r="P384" s="837"/>
      <c r="Q384" s="837"/>
      <c r="R384" s="837"/>
      <c r="S384" s="837"/>
      <c r="T384" s="837"/>
      <c r="U384" s="837"/>
      <c r="V384" s="837"/>
      <c r="W384" s="837"/>
      <c r="X384" s="837"/>
      <c r="Y384" s="837"/>
      <c r="Z384" s="837"/>
      <c r="AA384" s="837"/>
      <c r="AB384" s="837"/>
    </row>
    <row r="385" spans="1:2">
      <c r="A385" s="539"/>
      <c r="B385" s="539"/>
    </row>
    <row r="386" spans="1:2">
      <c r="A386" s="539"/>
      <c r="B386" s="539"/>
    </row>
    <row r="387" spans="1:2">
      <c r="A387" s="539"/>
      <c r="B387" s="539"/>
    </row>
    <row r="388" spans="1:2">
      <c r="A388" s="539"/>
      <c r="B388" s="539"/>
    </row>
    <row r="389" spans="1:2">
      <c r="A389" s="539"/>
      <c r="B389" s="539"/>
    </row>
    <row r="390" spans="1:2">
      <c r="A390" s="539"/>
      <c r="B390" s="539"/>
    </row>
    <row r="391" spans="1:2">
      <c r="A391" s="539"/>
      <c r="B391" s="539"/>
    </row>
    <row r="392" spans="1:2">
      <c r="A392" s="539"/>
      <c r="B392" s="539"/>
    </row>
    <row r="393" spans="1:2">
      <c r="A393" s="539"/>
      <c r="B393" s="539"/>
    </row>
    <row r="394" spans="1:2">
      <c r="A394" s="539"/>
      <c r="B394" s="539"/>
    </row>
    <row r="395" spans="1:2">
      <c r="A395" s="539"/>
      <c r="B395" s="539"/>
    </row>
    <row r="396" spans="1:2">
      <c r="A396" s="539"/>
      <c r="B396" s="539"/>
    </row>
    <row r="397" spans="1:2">
      <c r="A397" s="539"/>
      <c r="B397" s="539"/>
    </row>
    <row r="398" spans="1:2">
      <c r="A398" s="539"/>
      <c r="B398" s="539"/>
    </row>
    <row r="399" spans="1:2">
      <c r="A399" s="540"/>
      <c r="B399" s="540"/>
    </row>
    <row r="400" spans="1:2">
      <c r="A400" s="539"/>
      <c r="B400" s="539"/>
    </row>
    <row r="401" spans="1:2">
      <c r="A401" s="539"/>
      <c r="B401" s="539"/>
    </row>
    <row r="402" spans="1:2">
      <c r="A402" s="539"/>
      <c r="B402" s="539"/>
    </row>
    <row r="403" spans="1:2">
      <c r="A403" s="539"/>
      <c r="B403" s="539"/>
    </row>
    <row r="404" spans="1:2">
      <c r="A404" s="539"/>
      <c r="B404" s="539"/>
    </row>
  </sheetData>
  <sheetProtection algorithmName="SHA-512" hashValue="6QmXklb9GLBC9QnUIrUve5I3NLaUot2MTYoHdCTSYuFoE5KiBvqfGoMNfoYKPtmsUUCTCPzDgGpJ/z6smLalxg==" saltValue="TsLMzaYgc/eXOdjgdp6BzA==" spinCount="100000" sheet="1" objects="1" scenarios="1" formatCells="0" formatColumns="0" formatRows="0"/>
  <mergeCells count="102">
    <mergeCell ref="C2:O2"/>
    <mergeCell ref="P2:AB2"/>
    <mergeCell ref="C3:O3"/>
    <mergeCell ref="P3:AB3"/>
    <mergeCell ref="C4:O4"/>
    <mergeCell ref="P4:AB4"/>
    <mergeCell ref="C5:O5"/>
    <mergeCell ref="P5:AB5"/>
    <mergeCell ref="C6:N6"/>
    <mergeCell ref="O6:O11"/>
    <mergeCell ref="P6:AA6"/>
    <mergeCell ref="AB6:AB11"/>
    <mergeCell ref="C7:H7"/>
    <mergeCell ref="I7:L7"/>
    <mergeCell ref="M7:N7"/>
    <mergeCell ref="P7:U7"/>
    <mergeCell ref="V7:Y7"/>
    <mergeCell ref="Z7:AA7"/>
    <mergeCell ref="A8:A11"/>
    <mergeCell ref="B8:B11"/>
    <mergeCell ref="C8:C11"/>
    <mergeCell ref="D8:D11"/>
    <mergeCell ref="E8:H9"/>
    <mergeCell ref="I8:J9"/>
    <mergeCell ref="K8:L9"/>
    <mergeCell ref="M8:N8"/>
    <mergeCell ref="AA9:AA11"/>
    <mergeCell ref="E10:E11"/>
    <mergeCell ref="F10:F11"/>
    <mergeCell ref="G10:G11"/>
    <mergeCell ref="H10:H11"/>
    <mergeCell ref="I10:I11"/>
    <mergeCell ref="J10:J11"/>
    <mergeCell ref="P8:P11"/>
    <mergeCell ref="Q8:Q11"/>
    <mergeCell ref="R8:U9"/>
    <mergeCell ref="V8:W9"/>
    <mergeCell ref="X8:Y9"/>
    <mergeCell ref="Z8:AA8"/>
    <mergeCell ref="V10:V11"/>
    <mergeCell ref="W10:W11"/>
    <mergeCell ref="X10:X11"/>
    <mergeCell ref="Y10:Y11"/>
    <mergeCell ref="K10:K11"/>
    <mergeCell ref="L10:L11"/>
    <mergeCell ref="R10:R11"/>
    <mergeCell ref="S10:S11"/>
    <mergeCell ref="T10:T11"/>
    <mergeCell ref="U10:U11"/>
    <mergeCell ref="M9:M11"/>
    <mergeCell ref="N9:N11"/>
    <mergeCell ref="Z9:Z11"/>
    <mergeCell ref="B60:B67"/>
    <mergeCell ref="B68:B75"/>
    <mergeCell ref="B76:B83"/>
    <mergeCell ref="B84:B91"/>
    <mergeCell ref="B92:B99"/>
    <mergeCell ref="B100:B107"/>
    <mergeCell ref="B12:B19"/>
    <mergeCell ref="B20:B27"/>
    <mergeCell ref="B28:B35"/>
    <mergeCell ref="B36:B43"/>
    <mergeCell ref="B44:B51"/>
    <mergeCell ref="B52:B59"/>
    <mergeCell ref="B156:B163"/>
    <mergeCell ref="B164:B171"/>
    <mergeCell ref="B172:B179"/>
    <mergeCell ref="B180:B187"/>
    <mergeCell ref="B188:B195"/>
    <mergeCell ref="B196:B203"/>
    <mergeCell ref="B108:B115"/>
    <mergeCell ref="B116:B123"/>
    <mergeCell ref="B124:B131"/>
    <mergeCell ref="B132:B139"/>
    <mergeCell ref="B140:B147"/>
    <mergeCell ref="B148:B155"/>
    <mergeCell ref="B252:B259"/>
    <mergeCell ref="B260:B267"/>
    <mergeCell ref="B268:B275"/>
    <mergeCell ref="B276:B283"/>
    <mergeCell ref="B284:B291"/>
    <mergeCell ref="B292:B299"/>
    <mergeCell ref="B204:B211"/>
    <mergeCell ref="B212:B219"/>
    <mergeCell ref="B220:B227"/>
    <mergeCell ref="B228:B235"/>
    <mergeCell ref="B236:B243"/>
    <mergeCell ref="B244:B251"/>
    <mergeCell ref="C383:O384"/>
    <mergeCell ref="P383:AB384"/>
    <mergeCell ref="B348:B355"/>
    <mergeCell ref="B356:B363"/>
    <mergeCell ref="C378:O378"/>
    <mergeCell ref="P378:AB378"/>
    <mergeCell ref="C379:O379"/>
    <mergeCell ref="P379:AB379"/>
    <mergeCell ref="B300:B307"/>
    <mergeCell ref="B308:B315"/>
    <mergeCell ref="B316:B323"/>
    <mergeCell ref="B324:B331"/>
    <mergeCell ref="B332:B339"/>
    <mergeCell ref="B340:B347"/>
  </mergeCells>
  <dataValidations count="2">
    <dataValidation type="custom" operator="greaterThanOrEqual" allowBlank="1" showInputMessage="1" showErrorMessage="1" error="This value must be a number" sqref="B12:B91 B108:B299 B308:B355" xr:uid="{3E048958-B056-4B75-9F11-08D1A851A7A7}">
      <formula1>ISNUMBER(B12)</formula1>
    </dataValidation>
    <dataValidation operator="greaterThanOrEqual" allowBlank="1" showInputMessage="1" showErrorMessage="1" error="This value must be a number" sqref="B300:B307" xr:uid="{45A8566F-37CD-40FA-8398-7784473DC699}"/>
  </dataValidations>
  <pageMargins left="0.70866141732283472" right="0.70866141732283472" top="0.74803149606299213" bottom="0.74803149606299213" header="0.31496062992125984" footer="0.31496062992125984"/>
  <pageSetup paperSize="9" scale="35" fitToWidth="2" fitToHeight="0" orientation="landscape" r:id="rId1"/>
  <headerFooter>
    <oddHeader>&amp;L&amp;"Calibri"&amp;12&amp;K000000 EBA Regular Use&amp;1#_x000D_</oddHeader>
  </headerFooter>
  <rowBreaks count="5" manualBreakCount="5">
    <brk id="67" max="27" man="1"/>
    <brk id="139" max="27" man="1"/>
    <brk id="211" max="27" man="1"/>
    <brk id="283" max="27" man="1"/>
    <brk id="347" max="27"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CA26C-207F-4981-AA0D-BC698B1F12B8}">
  <dimension ref="B1:AL38"/>
  <sheetViews>
    <sheetView showGridLines="0" zoomScale="70" zoomScaleNormal="70" workbookViewId="0">
      <selection activeCell="Y47" sqref="Y47"/>
    </sheetView>
  </sheetViews>
  <sheetFormatPr defaultColWidth="9.21875" defaultRowHeight="13.2"/>
  <cols>
    <col min="1" max="1" width="3" style="6" customWidth="1"/>
    <col min="2" max="2" width="75.5546875" style="6" customWidth="1"/>
    <col min="3" max="38" width="24.77734375" style="6" customWidth="1"/>
    <col min="39" max="16384" width="9.21875" style="6"/>
  </cols>
  <sheetData>
    <row r="1" spans="2:38" s="20" customFormat="1" ht="13.8">
      <c r="C1" s="20">
        <v>202209</v>
      </c>
      <c r="D1" s="20">
        <v>202209</v>
      </c>
      <c r="E1" s="20">
        <v>202209</v>
      </c>
      <c r="F1" s="20">
        <v>202209</v>
      </c>
      <c r="G1" s="20">
        <v>202209</v>
      </c>
      <c r="H1" s="20">
        <v>202209</v>
      </c>
      <c r="I1" s="20">
        <v>202209</v>
      </c>
      <c r="J1" s="20">
        <v>202209</v>
      </c>
      <c r="K1" s="20">
        <v>202209</v>
      </c>
      <c r="L1" s="541">
        <v>202212</v>
      </c>
      <c r="M1" s="541">
        <v>202212</v>
      </c>
      <c r="N1" s="541">
        <v>202212</v>
      </c>
      <c r="O1" s="541">
        <v>202212</v>
      </c>
      <c r="P1" s="541">
        <v>202212</v>
      </c>
      <c r="Q1" s="541">
        <v>202212</v>
      </c>
      <c r="R1" s="541">
        <v>202212</v>
      </c>
      <c r="S1" s="541">
        <v>202212</v>
      </c>
      <c r="T1" s="541">
        <v>202212</v>
      </c>
      <c r="U1" s="541">
        <v>202303</v>
      </c>
      <c r="V1" s="541">
        <v>202303</v>
      </c>
      <c r="W1" s="541">
        <v>202303</v>
      </c>
      <c r="X1" s="541">
        <v>202303</v>
      </c>
      <c r="Y1" s="541">
        <v>202303</v>
      </c>
      <c r="Z1" s="541">
        <v>202303</v>
      </c>
      <c r="AA1" s="541">
        <v>202303</v>
      </c>
      <c r="AB1" s="541">
        <v>202303</v>
      </c>
      <c r="AC1" s="541">
        <v>202303</v>
      </c>
      <c r="AD1" s="541">
        <v>202306</v>
      </c>
      <c r="AE1" s="541">
        <v>202306</v>
      </c>
      <c r="AF1" s="541">
        <v>202306</v>
      </c>
      <c r="AG1" s="541">
        <v>202306</v>
      </c>
      <c r="AH1" s="541">
        <v>202306</v>
      </c>
      <c r="AI1" s="541">
        <v>202306</v>
      </c>
      <c r="AJ1" s="541">
        <v>202306</v>
      </c>
      <c r="AK1" s="541">
        <v>202306</v>
      </c>
      <c r="AL1" s="541">
        <v>202306</v>
      </c>
    </row>
    <row r="2" spans="2:38" ht="25.35" customHeight="1">
      <c r="B2" s="542"/>
      <c r="C2" s="905" t="s">
        <v>1</v>
      </c>
      <c r="D2" s="905"/>
      <c r="E2" s="905"/>
      <c r="F2" s="905"/>
      <c r="G2" s="905"/>
      <c r="H2" s="905"/>
      <c r="I2" s="905"/>
      <c r="J2" s="905"/>
      <c r="K2" s="905"/>
      <c r="L2" s="905"/>
      <c r="M2" s="905"/>
      <c r="N2" s="905"/>
      <c r="O2" s="905"/>
      <c r="P2" s="905"/>
      <c r="Q2" s="905"/>
      <c r="R2" s="905"/>
      <c r="S2" s="905"/>
      <c r="T2" s="905"/>
      <c r="U2" s="905"/>
      <c r="V2" s="905"/>
      <c r="W2" s="905"/>
      <c r="X2" s="905"/>
      <c r="Y2" s="905"/>
      <c r="Z2" s="905"/>
      <c r="AA2" s="905"/>
      <c r="AB2" s="905"/>
      <c r="AC2" s="905"/>
      <c r="AD2" s="905"/>
      <c r="AE2" s="905"/>
      <c r="AF2" s="905"/>
      <c r="AG2" s="905"/>
      <c r="AH2" s="905"/>
      <c r="AI2" s="905"/>
      <c r="AJ2" s="905"/>
      <c r="AK2" s="905"/>
      <c r="AL2" s="905"/>
    </row>
    <row r="3" spans="2:38" ht="24.75" customHeight="1">
      <c r="B3" s="542"/>
      <c r="C3" s="906" t="s">
        <v>607</v>
      </c>
      <c r="D3" s="906"/>
      <c r="E3" s="906"/>
      <c r="F3" s="906"/>
      <c r="G3" s="906"/>
      <c r="H3" s="906"/>
      <c r="I3" s="906"/>
      <c r="J3" s="906"/>
      <c r="K3" s="906"/>
      <c r="L3" s="906"/>
      <c r="M3" s="906"/>
      <c r="N3" s="906"/>
      <c r="O3" s="906"/>
      <c r="P3" s="906"/>
      <c r="Q3" s="906"/>
      <c r="R3" s="906"/>
      <c r="S3" s="906"/>
      <c r="T3" s="906"/>
      <c r="U3" s="906"/>
      <c r="V3" s="906"/>
      <c r="W3" s="906"/>
      <c r="X3" s="906"/>
      <c r="Y3" s="906"/>
      <c r="Z3" s="906"/>
      <c r="AA3" s="906"/>
      <c r="AB3" s="906"/>
      <c r="AC3" s="906"/>
      <c r="AD3" s="906"/>
      <c r="AE3" s="906"/>
      <c r="AF3" s="906"/>
      <c r="AG3" s="906"/>
      <c r="AH3" s="906"/>
      <c r="AI3" s="906"/>
      <c r="AJ3" s="906"/>
      <c r="AK3" s="906"/>
      <c r="AL3" s="906"/>
    </row>
    <row r="4" spans="2:38" ht="27" customHeight="1">
      <c r="B4" s="543"/>
      <c r="C4" s="907" t="str">
        <f>Cover!C5</f>
        <v>Intesa Sanpaolo S.p.A.</v>
      </c>
      <c r="D4" s="907"/>
      <c r="E4" s="907"/>
      <c r="F4" s="907"/>
      <c r="G4" s="907"/>
      <c r="H4" s="907"/>
      <c r="I4" s="907"/>
      <c r="J4" s="907"/>
      <c r="K4" s="907"/>
      <c r="L4" s="907"/>
      <c r="M4" s="907"/>
      <c r="N4" s="907"/>
      <c r="O4" s="907"/>
      <c r="P4" s="907"/>
      <c r="Q4" s="907"/>
      <c r="R4" s="907"/>
      <c r="S4" s="907"/>
      <c r="T4" s="907"/>
      <c r="U4" s="907"/>
      <c r="V4" s="907"/>
      <c r="W4" s="907"/>
      <c r="X4" s="907"/>
      <c r="Y4" s="907"/>
      <c r="Z4" s="907"/>
      <c r="AA4" s="907"/>
      <c r="AB4" s="907"/>
      <c r="AC4" s="907"/>
      <c r="AD4" s="907"/>
      <c r="AE4" s="907"/>
      <c r="AF4" s="907"/>
      <c r="AG4" s="907"/>
      <c r="AH4" s="907"/>
      <c r="AI4" s="907"/>
      <c r="AJ4" s="907"/>
      <c r="AK4" s="907"/>
      <c r="AL4" s="907"/>
    </row>
    <row r="5" spans="2:38" ht="13.8" thickBot="1">
      <c r="B5" s="544"/>
    </row>
    <row r="6" spans="2:38" ht="30" customHeight="1" thickBot="1">
      <c r="B6" s="545"/>
      <c r="C6" s="902" t="s">
        <v>12</v>
      </c>
      <c r="D6" s="903"/>
      <c r="E6" s="903"/>
      <c r="F6" s="903"/>
      <c r="G6" s="903"/>
      <c r="H6" s="903"/>
      <c r="I6" s="903"/>
      <c r="J6" s="903"/>
      <c r="K6" s="904"/>
      <c r="L6" s="902" t="s">
        <v>13</v>
      </c>
      <c r="M6" s="903"/>
      <c r="N6" s="903"/>
      <c r="O6" s="903"/>
      <c r="P6" s="903"/>
      <c r="Q6" s="903"/>
      <c r="R6" s="903"/>
      <c r="S6" s="903"/>
      <c r="T6" s="904"/>
      <c r="U6" s="902" t="s">
        <v>14</v>
      </c>
      <c r="V6" s="903"/>
      <c r="W6" s="903"/>
      <c r="X6" s="903"/>
      <c r="Y6" s="903"/>
      <c r="Z6" s="903"/>
      <c r="AA6" s="903"/>
      <c r="AB6" s="903"/>
      <c r="AC6" s="904"/>
      <c r="AD6" s="902" t="s">
        <v>15</v>
      </c>
      <c r="AE6" s="903"/>
      <c r="AF6" s="903"/>
      <c r="AG6" s="903"/>
      <c r="AH6" s="903"/>
      <c r="AI6" s="903"/>
      <c r="AJ6" s="903"/>
      <c r="AK6" s="903"/>
      <c r="AL6" s="904"/>
    </row>
    <row r="7" spans="2:38" ht="65.25" customHeight="1">
      <c r="B7" s="546"/>
      <c r="C7" s="893" t="s">
        <v>608</v>
      </c>
      <c r="D7" s="894"/>
      <c r="E7" s="894"/>
      <c r="F7" s="894"/>
      <c r="G7" s="895"/>
      <c r="H7" s="896" t="s">
        <v>609</v>
      </c>
      <c r="I7" s="897"/>
      <c r="J7" s="898"/>
      <c r="K7" s="899" t="s">
        <v>610</v>
      </c>
      <c r="L7" s="893" t="s">
        <v>608</v>
      </c>
      <c r="M7" s="894"/>
      <c r="N7" s="894"/>
      <c r="O7" s="894"/>
      <c r="P7" s="895"/>
      <c r="Q7" s="896" t="s">
        <v>609</v>
      </c>
      <c r="R7" s="897"/>
      <c r="S7" s="898"/>
      <c r="T7" s="899" t="s">
        <v>610</v>
      </c>
      <c r="U7" s="893" t="s">
        <v>608</v>
      </c>
      <c r="V7" s="894"/>
      <c r="W7" s="894"/>
      <c r="X7" s="894"/>
      <c r="Y7" s="895"/>
      <c r="Z7" s="896" t="s">
        <v>609</v>
      </c>
      <c r="AA7" s="897"/>
      <c r="AB7" s="898"/>
      <c r="AC7" s="899" t="s">
        <v>610</v>
      </c>
      <c r="AD7" s="893" t="s">
        <v>608</v>
      </c>
      <c r="AE7" s="894"/>
      <c r="AF7" s="894"/>
      <c r="AG7" s="894"/>
      <c r="AH7" s="895"/>
      <c r="AI7" s="896" t="s">
        <v>609</v>
      </c>
      <c r="AJ7" s="897"/>
      <c r="AK7" s="898"/>
      <c r="AL7" s="899" t="s">
        <v>610</v>
      </c>
    </row>
    <row r="8" spans="2:38" ht="57.75" customHeight="1">
      <c r="B8" s="547"/>
      <c r="C8" s="889"/>
      <c r="D8" s="882" t="s">
        <v>611</v>
      </c>
      <c r="E8" s="884" t="s">
        <v>612</v>
      </c>
      <c r="F8" s="885"/>
      <c r="G8" s="886"/>
      <c r="H8" s="891" t="s">
        <v>613</v>
      </c>
      <c r="I8" s="884" t="s">
        <v>614</v>
      </c>
      <c r="J8" s="886"/>
      <c r="K8" s="900"/>
      <c r="L8" s="889"/>
      <c r="M8" s="882" t="s">
        <v>611</v>
      </c>
      <c r="N8" s="884" t="s">
        <v>612</v>
      </c>
      <c r="O8" s="885"/>
      <c r="P8" s="886"/>
      <c r="Q8" s="887" t="s">
        <v>613</v>
      </c>
      <c r="R8" s="884" t="s">
        <v>614</v>
      </c>
      <c r="S8" s="886"/>
      <c r="T8" s="900"/>
      <c r="U8" s="889"/>
      <c r="V8" s="882" t="s">
        <v>611</v>
      </c>
      <c r="W8" s="884" t="s">
        <v>612</v>
      </c>
      <c r="X8" s="885"/>
      <c r="Y8" s="886"/>
      <c r="Z8" s="887" t="s">
        <v>613</v>
      </c>
      <c r="AA8" s="884" t="s">
        <v>614</v>
      </c>
      <c r="AB8" s="886"/>
      <c r="AC8" s="900"/>
      <c r="AD8" s="889"/>
      <c r="AE8" s="882" t="s">
        <v>611</v>
      </c>
      <c r="AF8" s="884" t="s">
        <v>612</v>
      </c>
      <c r="AG8" s="885"/>
      <c r="AH8" s="886"/>
      <c r="AI8" s="887" t="s">
        <v>613</v>
      </c>
      <c r="AJ8" s="884" t="s">
        <v>614</v>
      </c>
      <c r="AK8" s="886"/>
      <c r="AL8" s="900"/>
    </row>
    <row r="9" spans="2:38" ht="42" customHeight="1" thickBot="1">
      <c r="B9" s="548" t="s">
        <v>296</v>
      </c>
      <c r="C9" s="890"/>
      <c r="D9" s="883"/>
      <c r="E9" s="549"/>
      <c r="F9" s="550" t="s">
        <v>501</v>
      </c>
      <c r="G9" s="551" t="s">
        <v>615</v>
      </c>
      <c r="H9" s="892"/>
      <c r="I9" s="552"/>
      <c r="J9" s="551" t="s">
        <v>615</v>
      </c>
      <c r="K9" s="901"/>
      <c r="L9" s="890"/>
      <c r="M9" s="883"/>
      <c r="N9" s="549"/>
      <c r="O9" s="550" t="s">
        <v>501</v>
      </c>
      <c r="P9" s="551" t="s">
        <v>615</v>
      </c>
      <c r="Q9" s="888"/>
      <c r="R9" s="552"/>
      <c r="S9" s="551" t="s">
        <v>615</v>
      </c>
      <c r="T9" s="901"/>
      <c r="U9" s="890"/>
      <c r="V9" s="883"/>
      <c r="W9" s="549"/>
      <c r="X9" s="550" t="s">
        <v>501</v>
      </c>
      <c r="Y9" s="551" t="s">
        <v>615</v>
      </c>
      <c r="Z9" s="888"/>
      <c r="AA9" s="552"/>
      <c r="AB9" s="551" t="s">
        <v>615</v>
      </c>
      <c r="AC9" s="901"/>
      <c r="AD9" s="890"/>
      <c r="AE9" s="883"/>
      <c r="AF9" s="549"/>
      <c r="AG9" s="550" t="s">
        <v>501</v>
      </c>
      <c r="AH9" s="551" t="s">
        <v>615</v>
      </c>
      <c r="AI9" s="888"/>
      <c r="AJ9" s="552"/>
      <c r="AK9" s="551" t="s">
        <v>615</v>
      </c>
      <c r="AL9" s="901"/>
    </row>
    <row r="10" spans="2:38" ht="25.5" customHeight="1">
      <c r="B10" s="553" t="s">
        <v>616</v>
      </c>
      <c r="C10" s="554">
        <v>121142.537538</v>
      </c>
      <c r="D10" s="555">
        <v>0.124836</v>
      </c>
      <c r="E10" s="555">
        <v>0</v>
      </c>
      <c r="F10" s="556">
        <v>0</v>
      </c>
      <c r="G10" s="557">
        <v>0</v>
      </c>
      <c r="H10" s="558">
        <v>2.7859940000000001</v>
      </c>
      <c r="I10" s="556">
        <v>0</v>
      </c>
      <c r="J10" s="556">
        <v>0</v>
      </c>
      <c r="K10" s="559">
        <v>0</v>
      </c>
      <c r="L10" s="554">
        <v>113730.242052</v>
      </c>
      <c r="M10" s="555">
        <v>2.7399999999999999E-4</v>
      </c>
      <c r="N10" s="555">
        <v>0</v>
      </c>
      <c r="O10" s="556">
        <v>0</v>
      </c>
      <c r="P10" s="557">
        <v>0</v>
      </c>
      <c r="Q10" s="558">
        <v>2.169972</v>
      </c>
      <c r="R10" s="556">
        <v>0</v>
      </c>
      <c r="S10" s="556">
        <v>0</v>
      </c>
      <c r="T10" s="559">
        <v>0</v>
      </c>
      <c r="U10" s="554">
        <v>79277.182555000007</v>
      </c>
      <c r="V10" s="555">
        <v>9.6028000000000002E-2</v>
      </c>
      <c r="W10" s="555">
        <v>0</v>
      </c>
      <c r="X10" s="556">
        <v>0</v>
      </c>
      <c r="Y10" s="557">
        <v>0</v>
      </c>
      <c r="Z10" s="558">
        <v>1.489757</v>
      </c>
      <c r="AA10" s="556">
        <v>0</v>
      </c>
      <c r="AB10" s="556">
        <v>0</v>
      </c>
      <c r="AC10" s="559">
        <v>0</v>
      </c>
      <c r="AD10" s="554">
        <v>81253.299752999999</v>
      </c>
      <c r="AE10" s="555">
        <v>7.5040999999999997E-2</v>
      </c>
      <c r="AF10" s="555">
        <v>0</v>
      </c>
      <c r="AG10" s="556">
        <v>0</v>
      </c>
      <c r="AH10" s="557">
        <v>0</v>
      </c>
      <c r="AI10" s="558">
        <v>1.087391</v>
      </c>
      <c r="AJ10" s="556">
        <v>0</v>
      </c>
      <c r="AK10" s="556">
        <v>0</v>
      </c>
      <c r="AL10" s="559">
        <v>0</v>
      </c>
    </row>
    <row r="11" spans="2:38" ht="25.5" customHeight="1">
      <c r="B11" s="560" t="s">
        <v>617</v>
      </c>
      <c r="C11" s="554">
        <v>104960.55181200001</v>
      </c>
      <c r="D11" s="555">
        <v>0</v>
      </c>
      <c r="E11" s="555">
        <v>109.85489</v>
      </c>
      <c r="F11" s="556">
        <v>109.85489</v>
      </c>
      <c r="G11" s="557">
        <v>109.85431299999999</v>
      </c>
      <c r="H11" s="558">
        <v>193.38075700000002</v>
      </c>
      <c r="I11" s="556">
        <v>87.224538999999993</v>
      </c>
      <c r="J11" s="556">
        <v>87.224538999999993</v>
      </c>
      <c r="K11" s="559">
        <v>0</v>
      </c>
      <c r="L11" s="554">
        <v>103293.71464200001</v>
      </c>
      <c r="M11" s="555">
        <v>0.48338199999999998</v>
      </c>
      <c r="N11" s="555">
        <v>111.075103</v>
      </c>
      <c r="O11" s="556">
        <v>111.075103</v>
      </c>
      <c r="P11" s="557">
        <v>111.07452499999999</v>
      </c>
      <c r="Q11" s="558">
        <v>137.03687400000001</v>
      </c>
      <c r="R11" s="556">
        <v>86.138450000000006</v>
      </c>
      <c r="S11" s="556">
        <v>86.138449000000008</v>
      </c>
      <c r="T11" s="559">
        <v>0</v>
      </c>
      <c r="U11" s="554">
        <v>114486.93705199999</v>
      </c>
      <c r="V11" s="555">
        <v>1.6330199999999999</v>
      </c>
      <c r="W11" s="555">
        <v>116.39402800000001</v>
      </c>
      <c r="X11" s="556">
        <v>116.39402800000001</v>
      </c>
      <c r="Y11" s="557">
        <v>110.81555</v>
      </c>
      <c r="Z11" s="558">
        <v>150.32177999999999</v>
      </c>
      <c r="AA11" s="556">
        <v>85.734921</v>
      </c>
      <c r="AB11" s="556">
        <v>85.734921</v>
      </c>
      <c r="AC11" s="559">
        <v>0</v>
      </c>
      <c r="AD11" s="554">
        <v>122382.00094600001</v>
      </c>
      <c r="AE11" s="555">
        <v>1.6215079999999999</v>
      </c>
      <c r="AF11" s="555">
        <v>114.99392599999999</v>
      </c>
      <c r="AG11" s="556">
        <v>114.99392599999999</v>
      </c>
      <c r="AH11" s="557">
        <v>109.46494799999999</v>
      </c>
      <c r="AI11" s="558">
        <v>177.71736800000002</v>
      </c>
      <c r="AJ11" s="556">
        <v>88.947405000000003</v>
      </c>
      <c r="AK11" s="556">
        <v>88.947405000000003</v>
      </c>
      <c r="AL11" s="559">
        <v>0</v>
      </c>
    </row>
    <row r="12" spans="2:38" ht="25.5" customHeight="1">
      <c r="B12" s="561" t="s">
        <v>422</v>
      </c>
      <c r="C12" s="562">
        <v>32.236797000000003</v>
      </c>
      <c r="D12" s="563">
        <v>0</v>
      </c>
      <c r="E12" s="563">
        <v>0</v>
      </c>
      <c r="F12" s="564">
        <v>0</v>
      </c>
      <c r="G12" s="565">
        <v>0</v>
      </c>
      <c r="H12" s="566">
        <v>6.2608829999999998</v>
      </c>
      <c r="I12" s="564">
        <v>0</v>
      </c>
      <c r="J12" s="566">
        <v>0</v>
      </c>
      <c r="K12" s="567">
        <v>0</v>
      </c>
      <c r="L12" s="562">
        <v>31.927893999999998</v>
      </c>
      <c r="M12" s="563">
        <v>0</v>
      </c>
      <c r="N12" s="563">
        <v>0</v>
      </c>
      <c r="O12" s="564">
        <v>0</v>
      </c>
      <c r="P12" s="565">
        <v>0</v>
      </c>
      <c r="Q12" s="566">
        <v>7.1565050000000001</v>
      </c>
      <c r="R12" s="564">
        <v>0</v>
      </c>
      <c r="S12" s="566">
        <v>0</v>
      </c>
      <c r="T12" s="567">
        <v>0</v>
      </c>
      <c r="U12" s="562">
        <v>31.034151999999999</v>
      </c>
      <c r="V12" s="563">
        <v>0</v>
      </c>
      <c r="W12" s="563">
        <v>0</v>
      </c>
      <c r="X12" s="564">
        <v>0</v>
      </c>
      <c r="Y12" s="565">
        <v>0</v>
      </c>
      <c r="Z12" s="566">
        <v>6.1874310000000001</v>
      </c>
      <c r="AA12" s="564">
        <v>0</v>
      </c>
      <c r="AB12" s="566">
        <v>0</v>
      </c>
      <c r="AC12" s="567">
        <v>0</v>
      </c>
      <c r="AD12" s="562">
        <v>28.630545000000001</v>
      </c>
      <c r="AE12" s="563">
        <v>0</v>
      </c>
      <c r="AF12" s="563">
        <v>0</v>
      </c>
      <c r="AG12" s="564">
        <v>0</v>
      </c>
      <c r="AH12" s="565">
        <v>0</v>
      </c>
      <c r="AI12" s="566">
        <v>5.7492349999999997</v>
      </c>
      <c r="AJ12" s="564">
        <v>0</v>
      </c>
      <c r="AK12" s="566">
        <v>0</v>
      </c>
      <c r="AL12" s="567">
        <v>0</v>
      </c>
    </row>
    <row r="13" spans="2:38" ht="25.5" customHeight="1">
      <c r="B13" s="561" t="s">
        <v>426</v>
      </c>
      <c r="C13" s="562">
        <v>70034.883429000009</v>
      </c>
      <c r="D13" s="563">
        <v>0</v>
      </c>
      <c r="E13" s="563">
        <v>12.286953</v>
      </c>
      <c r="F13" s="564">
        <v>12.286953</v>
      </c>
      <c r="G13" s="565">
        <v>12.286954</v>
      </c>
      <c r="H13" s="566">
        <v>126.34603299999999</v>
      </c>
      <c r="I13" s="564">
        <v>1.8398300000000001</v>
      </c>
      <c r="J13" s="566">
        <v>1.8398300000000001</v>
      </c>
      <c r="K13" s="567">
        <v>0</v>
      </c>
      <c r="L13" s="562">
        <v>67473.579509000003</v>
      </c>
      <c r="M13" s="563">
        <v>0.48338199999999998</v>
      </c>
      <c r="N13" s="563">
        <v>14.924789000000001</v>
      </c>
      <c r="O13" s="564">
        <v>14.924789000000001</v>
      </c>
      <c r="P13" s="565">
        <v>14.924789000000001</v>
      </c>
      <c r="Q13" s="566">
        <v>93.814734999999999</v>
      </c>
      <c r="R13" s="564">
        <v>1.85287</v>
      </c>
      <c r="S13" s="566">
        <v>1.8528690000000001</v>
      </c>
      <c r="T13" s="567">
        <v>0</v>
      </c>
      <c r="U13" s="562">
        <v>78007.272291000001</v>
      </c>
      <c r="V13" s="563">
        <v>1.6330199999999999</v>
      </c>
      <c r="W13" s="563">
        <v>14.981244999999999</v>
      </c>
      <c r="X13" s="564">
        <v>14.981244999999999</v>
      </c>
      <c r="Y13" s="565">
        <v>14.981244999999999</v>
      </c>
      <c r="Z13" s="566">
        <v>103.74002299999999</v>
      </c>
      <c r="AA13" s="564">
        <v>1.673646</v>
      </c>
      <c r="AB13" s="566">
        <v>1.673646</v>
      </c>
      <c r="AC13" s="567">
        <v>0</v>
      </c>
      <c r="AD13" s="562">
        <v>81661.865256999998</v>
      </c>
      <c r="AE13" s="563">
        <v>1.6215079999999999</v>
      </c>
      <c r="AF13" s="563">
        <v>13.972726</v>
      </c>
      <c r="AG13" s="564">
        <v>13.972726</v>
      </c>
      <c r="AH13" s="565">
        <v>13.972726</v>
      </c>
      <c r="AI13" s="566">
        <v>103.88722000000001</v>
      </c>
      <c r="AJ13" s="564">
        <v>4.8766489999999996</v>
      </c>
      <c r="AK13" s="566">
        <v>4.8766489999999996</v>
      </c>
      <c r="AL13" s="567">
        <v>0</v>
      </c>
    </row>
    <row r="14" spans="2:38" ht="25.5" customHeight="1">
      <c r="B14" s="561" t="s">
        <v>428</v>
      </c>
      <c r="C14" s="562">
        <v>8333.3236290000004</v>
      </c>
      <c r="D14" s="563">
        <v>0</v>
      </c>
      <c r="E14" s="563">
        <v>5.0000000000000001E-4</v>
      </c>
      <c r="F14" s="564">
        <v>5.0000000000000001E-4</v>
      </c>
      <c r="G14" s="565">
        <v>0</v>
      </c>
      <c r="H14" s="566">
        <v>5.6860189999999999</v>
      </c>
      <c r="I14" s="564">
        <v>0</v>
      </c>
      <c r="J14" s="566">
        <v>0</v>
      </c>
      <c r="K14" s="567">
        <v>0</v>
      </c>
      <c r="L14" s="562">
        <v>7122.0979220000008</v>
      </c>
      <c r="M14" s="563">
        <v>0</v>
      </c>
      <c r="N14" s="563">
        <v>5.0000000000000001E-4</v>
      </c>
      <c r="O14" s="564">
        <v>5.0000000000000001E-4</v>
      </c>
      <c r="P14" s="565">
        <v>0</v>
      </c>
      <c r="Q14" s="566">
        <v>1.2191260000000002</v>
      </c>
      <c r="R14" s="564">
        <v>0</v>
      </c>
      <c r="S14" s="566">
        <v>0</v>
      </c>
      <c r="T14" s="567">
        <v>0</v>
      </c>
      <c r="U14" s="562">
        <v>8012.1207729999996</v>
      </c>
      <c r="V14" s="563">
        <v>0</v>
      </c>
      <c r="W14" s="563">
        <v>0.05</v>
      </c>
      <c r="X14" s="564">
        <v>0.05</v>
      </c>
      <c r="Y14" s="565">
        <v>0</v>
      </c>
      <c r="Z14" s="566">
        <v>1.3551820000000001</v>
      </c>
      <c r="AA14" s="564">
        <v>0</v>
      </c>
      <c r="AB14" s="566">
        <v>0</v>
      </c>
      <c r="AC14" s="567">
        <v>0</v>
      </c>
      <c r="AD14" s="562">
        <v>10537.171656999999</v>
      </c>
      <c r="AE14" s="563">
        <v>0</v>
      </c>
      <c r="AF14" s="563">
        <v>5.0000000000000001E-4</v>
      </c>
      <c r="AG14" s="564">
        <v>5.0000000000000001E-4</v>
      </c>
      <c r="AH14" s="565">
        <v>0</v>
      </c>
      <c r="AI14" s="566">
        <v>1.9867650000000001</v>
      </c>
      <c r="AJ14" s="564">
        <v>0</v>
      </c>
      <c r="AK14" s="566">
        <v>0</v>
      </c>
      <c r="AL14" s="567">
        <v>0</v>
      </c>
    </row>
    <row r="15" spans="2:38" ht="25.5" customHeight="1">
      <c r="B15" s="561" t="s">
        <v>430</v>
      </c>
      <c r="C15" s="562">
        <v>20197.614933000001</v>
      </c>
      <c r="D15" s="563">
        <v>0</v>
      </c>
      <c r="E15" s="563">
        <v>63.319641000000004</v>
      </c>
      <c r="F15" s="564">
        <v>63.319641000000004</v>
      </c>
      <c r="G15" s="565">
        <v>63.319563000000002</v>
      </c>
      <c r="H15" s="566">
        <v>32.638560999999996</v>
      </c>
      <c r="I15" s="564">
        <v>63.120676000000003</v>
      </c>
      <c r="J15" s="566">
        <v>63.120676000000003</v>
      </c>
      <c r="K15" s="567">
        <v>0</v>
      </c>
      <c r="L15" s="562">
        <v>22948.677415999999</v>
      </c>
      <c r="M15" s="563">
        <v>0</v>
      </c>
      <c r="N15" s="563">
        <v>62.270864000000003</v>
      </c>
      <c r="O15" s="564">
        <v>62.270864000000003</v>
      </c>
      <c r="P15" s="565">
        <v>62.270786000000001</v>
      </c>
      <c r="Q15" s="566">
        <v>21.846130000000002</v>
      </c>
      <c r="R15" s="564">
        <v>62.021547000000005</v>
      </c>
      <c r="S15" s="566">
        <v>62.021547000000005</v>
      </c>
      <c r="T15" s="567">
        <v>0</v>
      </c>
      <c r="U15" s="562">
        <v>22587.181696999996</v>
      </c>
      <c r="V15" s="563">
        <v>0</v>
      </c>
      <c r="W15" s="563">
        <v>67.483833000000004</v>
      </c>
      <c r="X15" s="564">
        <v>67.483833000000004</v>
      </c>
      <c r="Y15" s="565">
        <v>61.955355000000004</v>
      </c>
      <c r="Z15" s="566">
        <v>25.224997999999999</v>
      </c>
      <c r="AA15" s="564">
        <v>61.797242000000004</v>
      </c>
      <c r="AB15" s="566">
        <v>61.797242000000004</v>
      </c>
      <c r="AC15" s="567">
        <v>0</v>
      </c>
      <c r="AD15" s="562">
        <v>23746.180723999998</v>
      </c>
      <c r="AE15" s="563">
        <v>0</v>
      </c>
      <c r="AF15" s="563">
        <v>67.56568200000001</v>
      </c>
      <c r="AG15" s="564">
        <v>67.56568200000001</v>
      </c>
      <c r="AH15" s="565">
        <v>62.037204000000003</v>
      </c>
      <c r="AI15" s="566">
        <v>44.905028999999999</v>
      </c>
      <c r="AJ15" s="564">
        <v>61.806723000000005</v>
      </c>
      <c r="AK15" s="566">
        <v>61.806723000000005</v>
      </c>
      <c r="AL15" s="567">
        <v>0</v>
      </c>
    </row>
    <row r="16" spans="2:38" ht="25.5" customHeight="1">
      <c r="B16" s="561" t="s">
        <v>432</v>
      </c>
      <c r="C16" s="562">
        <v>6362.4930240000003</v>
      </c>
      <c r="D16" s="563">
        <v>0</v>
      </c>
      <c r="E16" s="563">
        <v>34.247796000000001</v>
      </c>
      <c r="F16" s="564">
        <v>34.247796000000001</v>
      </c>
      <c r="G16" s="565">
        <v>34.247796000000001</v>
      </c>
      <c r="H16" s="566">
        <v>22.449261</v>
      </c>
      <c r="I16" s="564">
        <v>22.264033000000001</v>
      </c>
      <c r="J16" s="566">
        <v>22.264033000000001</v>
      </c>
      <c r="K16" s="567">
        <v>0</v>
      </c>
      <c r="L16" s="562">
        <v>5717.4319009999999</v>
      </c>
      <c r="M16" s="563">
        <v>0</v>
      </c>
      <c r="N16" s="563">
        <v>33.878950000000003</v>
      </c>
      <c r="O16" s="564">
        <v>33.878950000000003</v>
      </c>
      <c r="P16" s="565">
        <v>33.878950000000003</v>
      </c>
      <c r="Q16" s="566">
        <v>13.000378</v>
      </c>
      <c r="R16" s="564">
        <v>22.264033000000001</v>
      </c>
      <c r="S16" s="566">
        <v>22.264033000000001</v>
      </c>
      <c r="T16" s="567">
        <v>0</v>
      </c>
      <c r="U16" s="562">
        <v>5849.3281390000002</v>
      </c>
      <c r="V16" s="563">
        <v>0</v>
      </c>
      <c r="W16" s="563">
        <v>33.878950000000003</v>
      </c>
      <c r="X16" s="564">
        <v>33.878950000000003</v>
      </c>
      <c r="Y16" s="565">
        <v>33.878950000000003</v>
      </c>
      <c r="Z16" s="566">
        <v>13.814146000000001</v>
      </c>
      <c r="AA16" s="564">
        <v>22.264033000000001</v>
      </c>
      <c r="AB16" s="566">
        <v>22.264033000000001</v>
      </c>
      <c r="AC16" s="567">
        <v>0</v>
      </c>
      <c r="AD16" s="562">
        <v>6408.1527629999991</v>
      </c>
      <c r="AE16" s="563">
        <v>0</v>
      </c>
      <c r="AF16" s="563">
        <v>33.455017999999995</v>
      </c>
      <c r="AG16" s="564">
        <v>33.455017999999995</v>
      </c>
      <c r="AH16" s="565">
        <v>33.455017999999995</v>
      </c>
      <c r="AI16" s="566">
        <v>21.189118999999998</v>
      </c>
      <c r="AJ16" s="564">
        <v>22.264033000000001</v>
      </c>
      <c r="AK16" s="566">
        <v>22.264033000000001</v>
      </c>
      <c r="AL16" s="567">
        <v>0</v>
      </c>
    </row>
    <row r="17" spans="2:38" ht="25.5" customHeight="1">
      <c r="B17" s="560" t="s">
        <v>618</v>
      </c>
      <c r="C17" s="554">
        <v>510181.56096100004</v>
      </c>
      <c r="D17" s="555">
        <v>1419.1343529999999</v>
      </c>
      <c r="E17" s="555">
        <v>11738.42994</v>
      </c>
      <c r="F17" s="556">
        <v>11738.42994</v>
      </c>
      <c r="G17" s="557">
        <v>11293.276617</v>
      </c>
      <c r="H17" s="558">
        <v>2633.334331</v>
      </c>
      <c r="I17" s="556">
        <v>5452.8328410000004</v>
      </c>
      <c r="J17" s="556">
        <v>5331.0698969999994</v>
      </c>
      <c r="K17" s="559">
        <v>4618.2130069999994</v>
      </c>
      <c r="L17" s="554">
        <v>478448.91669900005</v>
      </c>
      <c r="M17" s="555">
        <v>1142.1227879999999</v>
      </c>
      <c r="N17" s="555">
        <v>11031.628264999998</v>
      </c>
      <c r="O17" s="556">
        <v>11031.628264999998</v>
      </c>
      <c r="P17" s="557">
        <v>10596.362670000002</v>
      </c>
      <c r="Q17" s="558">
        <v>2641.688275</v>
      </c>
      <c r="R17" s="556">
        <v>5312.5408919999991</v>
      </c>
      <c r="S17" s="556">
        <v>5186.9204140000002</v>
      </c>
      <c r="T17" s="559">
        <v>4107.3551990000005</v>
      </c>
      <c r="U17" s="554">
        <v>480552.723742</v>
      </c>
      <c r="V17" s="555">
        <v>2253.8860420000001</v>
      </c>
      <c r="W17" s="555">
        <v>11156.013607999999</v>
      </c>
      <c r="X17" s="556">
        <v>11156.013607999999</v>
      </c>
      <c r="Y17" s="557">
        <v>10706.266721999998</v>
      </c>
      <c r="Z17" s="558">
        <v>2493.6646099999998</v>
      </c>
      <c r="AA17" s="556">
        <v>5557.4930200000008</v>
      </c>
      <c r="AB17" s="556">
        <v>5423.6909289999994</v>
      </c>
      <c r="AC17" s="559">
        <v>3981.2926749999997</v>
      </c>
      <c r="AD17" s="554">
        <v>466778.02545499994</v>
      </c>
      <c r="AE17" s="555">
        <v>1082.0146749999999</v>
      </c>
      <c r="AF17" s="555">
        <v>10492.092409000001</v>
      </c>
      <c r="AG17" s="556">
        <v>10492.092409000001</v>
      </c>
      <c r="AH17" s="557">
        <v>10148.179789</v>
      </c>
      <c r="AI17" s="558">
        <v>2465.467067</v>
      </c>
      <c r="AJ17" s="556">
        <v>5107.8761970000014</v>
      </c>
      <c r="AK17" s="556">
        <v>4973.3575089999995</v>
      </c>
      <c r="AL17" s="559">
        <v>3982.415626</v>
      </c>
    </row>
    <row r="18" spans="2:38" ht="41.25" customHeight="1">
      <c r="B18" s="561" t="s">
        <v>422</v>
      </c>
      <c r="C18" s="562">
        <v>2705.8272619999998</v>
      </c>
      <c r="D18" s="563">
        <v>0</v>
      </c>
      <c r="E18" s="563">
        <v>0</v>
      </c>
      <c r="F18" s="568">
        <v>0</v>
      </c>
      <c r="G18" s="569">
        <v>0</v>
      </c>
      <c r="H18" s="566">
        <v>8.5571859999999997</v>
      </c>
      <c r="I18" s="568">
        <v>0</v>
      </c>
      <c r="J18" s="568">
        <v>0</v>
      </c>
      <c r="K18" s="567">
        <v>0</v>
      </c>
      <c r="L18" s="562">
        <v>4293.5389340000002</v>
      </c>
      <c r="M18" s="563">
        <v>0</v>
      </c>
      <c r="N18" s="563">
        <v>0</v>
      </c>
      <c r="O18" s="568">
        <v>0</v>
      </c>
      <c r="P18" s="569">
        <v>0</v>
      </c>
      <c r="Q18" s="566">
        <v>9.2928599999999992</v>
      </c>
      <c r="R18" s="568">
        <v>0</v>
      </c>
      <c r="S18" s="568">
        <v>0</v>
      </c>
      <c r="T18" s="567">
        <v>0</v>
      </c>
      <c r="U18" s="562">
        <v>2839.1925040000001</v>
      </c>
      <c r="V18" s="563">
        <v>0</v>
      </c>
      <c r="W18" s="563">
        <v>0</v>
      </c>
      <c r="X18" s="568">
        <v>0</v>
      </c>
      <c r="Y18" s="569">
        <v>0</v>
      </c>
      <c r="Z18" s="566">
        <v>5.8932070000000003</v>
      </c>
      <c r="AA18" s="568">
        <v>0</v>
      </c>
      <c r="AB18" s="568">
        <v>0</v>
      </c>
      <c r="AC18" s="567">
        <v>0</v>
      </c>
      <c r="AD18" s="562">
        <v>2892.7273810000002</v>
      </c>
      <c r="AE18" s="563">
        <v>0</v>
      </c>
      <c r="AF18" s="563">
        <v>0</v>
      </c>
      <c r="AG18" s="568">
        <v>0</v>
      </c>
      <c r="AH18" s="569">
        <v>0</v>
      </c>
      <c r="AI18" s="566">
        <v>6.7074109999999996</v>
      </c>
      <c r="AJ18" s="568">
        <v>0</v>
      </c>
      <c r="AK18" s="568">
        <v>0</v>
      </c>
      <c r="AL18" s="567">
        <v>0</v>
      </c>
    </row>
    <row r="19" spans="2:38" ht="48.75" customHeight="1">
      <c r="B19" s="561" t="s">
        <v>426</v>
      </c>
      <c r="C19" s="562">
        <v>16519.453545999997</v>
      </c>
      <c r="D19" s="563">
        <v>262.37809499999997</v>
      </c>
      <c r="E19" s="563">
        <v>496.37853799999999</v>
      </c>
      <c r="F19" s="568">
        <v>496.37853799999999</v>
      </c>
      <c r="G19" s="569">
        <v>495.09500600000001</v>
      </c>
      <c r="H19" s="566">
        <v>47.740110999999999</v>
      </c>
      <c r="I19" s="568">
        <v>153.617458</v>
      </c>
      <c r="J19" s="568">
        <v>152.563106</v>
      </c>
      <c r="K19" s="567">
        <v>182.48257799999999</v>
      </c>
      <c r="L19" s="562">
        <v>16004.419045000001</v>
      </c>
      <c r="M19" s="563">
        <v>227.34493900000001</v>
      </c>
      <c r="N19" s="563">
        <v>399.987596</v>
      </c>
      <c r="O19" s="568">
        <v>399.987596</v>
      </c>
      <c r="P19" s="569">
        <v>399.67887300000001</v>
      </c>
      <c r="Q19" s="566">
        <v>38.628898999999997</v>
      </c>
      <c r="R19" s="568">
        <v>186.13735700000001</v>
      </c>
      <c r="S19" s="568">
        <v>186.040626</v>
      </c>
      <c r="T19" s="567">
        <v>109.60754800000001</v>
      </c>
      <c r="U19" s="562">
        <v>16463.462159999999</v>
      </c>
      <c r="V19" s="563">
        <v>226.77682799999999</v>
      </c>
      <c r="W19" s="563">
        <v>397.27248600000001</v>
      </c>
      <c r="X19" s="568">
        <v>397.27248600000001</v>
      </c>
      <c r="Y19" s="569">
        <v>396.96362599999998</v>
      </c>
      <c r="Z19" s="566">
        <v>42.180571</v>
      </c>
      <c r="AA19" s="568">
        <v>183.155021</v>
      </c>
      <c r="AB19" s="568">
        <v>183.05877899999999</v>
      </c>
      <c r="AC19" s="567">
        <v>109.582337</v>
      </c>
      <c r="AD19" s="562">
        <v>16654.137787</v>
      </c>
      <c r="AE19" s="563">
        <v>207.422361</v>
      </c>
      <c r="AF19" s="563">
        <v>425.29272800000001</v>
      </c>
      <c r="AG19" s="568">
        <v>425.29272800000001</v>
      </c>
      <c r="AH19" s="569">
        <v>425.08335099999999</v>
      </c>
      <c r="AI19" s="566">
        <v>38.457518</v>
      </c>
      <c r="AJ19" s="568">
        <v>185.654054</v>
      </c>
      <c r="AK19" s="568">
        <v>185.544365</v>
      </c>
      <c r="AL19" s="567">
        <v>138.82406399999999</v>
      </c>
    </row>
    <row r="20" spans="2:38" ht="50.25" customHeight="1">
      <c r="B20" s="561" t="s">
        <v>428</v>
      </c>
      <c r="C20" s="562">
        <v>29893.785925</v>
      </c>
      <c r="D20" s="563">
        <v>4.5510000000000004E-3</v>
      </c>
      <c r="E20" s="563">
        <v>57.535699000000001</v>
      </c>
      <c r="F20" s="568">
        <v>57.535699000000001</v>
      </c>
      <c r="G20" s="569">
        <v>57.535699000000001</v>
      </c>
      <c r="H20" s="566">
        <v>38.706054000000002</v>
      </c>
      <c r="I20" s="568">
        <v>21.593571000000001</v>
      </c>
      <c r="J20" s="568">
        <v>21.59357</v>
      </c>
      <c r="K20" s="567">
        <v>0.24437700000000001</v>
      </c>
      <c r="L20" s="562">
        <v>21682.895056000001</v>
      </c>
      <c r="M20" s="563">
        <v>1.7403930000000001</v>
      </c>
      <c r="N20" s="563">
        <v>53.280760999999998</v>
      </c>
      <c r="O20" s="568">
        <v>53.280760999999998</v>
      </c>
      <c r="P20" s="569">
        <v>53.280760999999998</v>
      </c>
      <c r="Q20" s="566">
        <v>19.935911000000001</v>
      </c>
      <c r="R20" s="568">
        <v>17.192571999999998</v>
      </c>
      <c r="S20" s="568">
        <v>17.192572999999999</v>
      </c>
      <c r="T20" s="567">
        <v>0.26680100000000001</v>
      </c>
      <c r="U20" s="562">
        <v>21985.334383000005</v>
      </c>
      <c r="V20" s="563">
        <v>2.1101000000000002E-2</v>
      </c>
      <c r="W20" s="563">
        <v>48.940187999999999</v>
      </c>
      <c r="X20" s="568">
        <v>48.940187999999999</v>
      </c>
      <c r="Y20" s="569">
        <v>48.940187999999999</v>
      </c>
      <c r="Z20" s="566">
        <v>14.788002000000001</v>
      </c>
      <c r="AA20" s="568">
        <v>17.372344999999999</v>
      </c>
      <c r="AB20" s="568">
        <v>17.372344999999999</v>
      </c>
      <c r="AC20" s="567">
        <v>0.114579</v>
      </c>
      <c r="AD20" s="562">
        <v>21525.204083999997</v>
      </c>
      <c r="AE20" s="563">
        <v>14.103532</v>
      </c>
      <c r="AF20" s="563">
        <v>124.737646</v>
      </c>
      <c r="AG20" s="568">
        <v>124.737646</v>
      </c>
      <c r="AH20" s="569">
        <v>124.737646</v>
      </c>
      <c r="AI20" s="566">
        <v>8.5696480000000008</v>
      </c>
      <c r="AJ20" s="568">
        <v>19.261818999999999</v>
      </c>
      <c r="AK20" s="568">
        <v>19.261818000000002</v>
      </c>
      <c r="AL20" s="567">
        <v>77.896068</v>
      </c>
    </row>
    <row r="21" spans="2:38" ht="50.25" customHeight="1">
      <c r="B21" s="561" t="s">
        <v>430</v>
      </c>
      <c r="C21" s="562">
        <v>54394.430635999997</v>
      </c>
      <c r="D21" s="563">
        <v>3.6399910000000002</v>
      </c>
      <c r="E21" s="563">
        <v>247.82823999999999</v>
      </c>
      <c r="F21" s="568">
        <v>247.82823999999999</v>
      </c>
      <c r="G21" s="569">
        <v>244.92584600000001</v>
      </c>
      <c r="H21" s="570">
        <v>130.48489599999999</v>
      </c>
      <c r="I21" s="568">
        <v>102.418764</v>
      </c>
      <c r="J21" s="568">
        <v>100.200503</v>
      </c>
      <c r="K21" s="567">
        <v>107.40622</v>
      </c>
      <c r="L21" s="562">
        <v>48967.692768000001</v>
      </c>
      <c r="M21" s="563">
        <v>52.545347999999997</v>
      </c>
      <c r="N21" s="563">
        <v>250.622139</v>
      </c>
      <c r="O21" s="568">
        <v>250.622139</v>
      </c>
      <c r="P21" s="569">
        <v>247.72985299999999</v>
      </c>
      <c r="Q21" s="570">
        <v>92.387371000000002</v>
      </c>
      <c r="R21" s="568">
        <v>127.391937</v>
      </c>
      <c r="S21" s="568">
        <v>125.046232</v>
      </c>
      <c r="T21" s="567">
        <v>102.606109</v>
      </c>
      <c r="U21" s="562">
        <v>56786.047095000002</v>
      </c>
      <c r="V21" s="563">
        <v>59.704465999999996</v>
      </c>
      <c r="W21" s="563">
        <v>244.48589899999999</v>
      </c>
      <c r="X21" s="568">
        <v>244.48589899999999</v>
      </c>
      <c r="Y21" s="569">
        <v>241.59293099999999</v>
      </c>
      <c r="Z21" s="570">
        <v>86.273044000000013</v>
      </c>
      <c r="AA21" s="568">
        <v>138.683875</v>
      </c>
      <c r="AB21" s="568">
        <v>136.334451</v>
      </c>
      <c r="AC21" s="567">
        <v>80.358575000000002</v>
      </c>
      <c r="AD21" s="562">
        <v>53567.523126</v>
      </c>
      <c r="AE21" s="563">
        <v>56.517229</v>
      </c>
      <c r="AF21" s="563">
        <v>263.06052199999999</v>
      </c>
      <c r="AG21" s="568">
        <v>263.06052199999999</v>
      </c>
      <c r="AH21" s="569">
        <v>260.28411899999998</v>
      </c>
      <c r="AI21" s="570">
        <v>100.93655099999999</v>
      </c>
      <c r="AJ21" s="568">
        <v>127.839243</v>
      </c>
      <c r="AK21" s="568">
        <v>125.559004</v>
      </c>
      <c r="AL21" s="567">
        <v>102.49618</v>
      </c>
    </row>
    <row r="22" spans="2:38" ht="48.75" customHeight="1">
      <c r="B22" s="561" t="s">
        <v>432</v>
      </c>
      <c r="C22" s="562">
        <v>222428.75026899998</v>
      </c>
      <c r="D22" s="563">
        <v>655.72497899999996</v>
      </c>
      <c r="E22" s="563">
        <v>6767.8970330000002</v>
      </c>
      <c r="F22" s="568">
        <v>6767.8970330000002</v>
      </c>
      <c r="G22" s="569">
        <v>6450.0217439999997</v>
      </c>
      <c r="H22" s="570">
        <v>1834.494269</v>
      </c>
      <c r="I22" s="568">
        <v>3272.9042909999998</v>
      </c>
      <c r="J22" s="568">
        <v>3196.1749180000002</v>
      </c>
      <c r="K22" s="567">
        <v>2604.9090000000001</v>
      </c>
      <c r="L22" s="562">
        <v>204344.85150399999</v>
      </c>
      <c r="M22" s="563">
        <v>365.15732400000002</v>
      </c>
      <c r="N22" s="563">
        <v>6887.7635230000005</v>
      </c>
      <c r="O22" s="568">
        <v>6887.7635230000005</v>
      </c>
      <c r="P22" s="569">
        <v>6561.1015779999998</v>
      </c>
      <c r="Q22" s="570">
        <v>1586.8442219999999</v>
      </c>
      <c r="R22" s="568">
        <v>3398.255721</v>
      </c>
      <c r="S22" s="568">
        <v>3317.1036589999999</v>
      </c>
      <c r="T22" s="567">
        <v>2523.1306640000003</v>
      </c>
      <c r="U22" s="562">
        <v>200727.33583399997</v>
      </c>
      <c r="V22" s="563">
        <v>1055.827119</v>
      </c>
      <c r="W22" s="563">
        <v>7012.4659840000004</v>
      </c>
      <c r="X22" s="568">
        <v>7012.4659840000004</v>
      </c>
      <c r="Y22" s="569">
        <v>6670.4908619999997</v>
      </c>
      <c r="Z22" s="570">
        <v>1477.555202</v>
      </c>
      <c r="AA22" s="568">
        <v>3564.717682</v>
      </c>
      <c r="AB22" s="568">
        <v>3476.726795</v>
      </c>
      <c r="AC22" s="567">
        <v>2465.8071640000003</v>
      </c>
      <c r="AD22" s="562">
        <v>191279.50570899999</v>
      </c>
      <c r="AE22" s="563">
        <v>342.69134000000003</v>
      </c>
      <c r="AF22" s="563">
        <v>6346.1521809999986</v>
      </c>
      <c r="AG22" s="568">
        <v>6346.1521809999986</v>
      </c>
      <c r="AH22" s="569">
        <v>6102.8796249999987</v>
      </c>
      <c r="AI22" s="570">
        <v>1467.027646</v>
      </c>
      <c r="AJ22" s="568">
        <v>3227.534737</v>
      </c>
      <c r="AK22" s="568">
        <v>3134.981346</v>
      </c>
      <c r="AL22" s="567">
        <v>2349.6085969999999</v>
      </c>
    </row>
    <row r="23" spans="2:38" ht="50.25" customHeight="1">
      <c r="B23" s="561" t="s">
        <v>619</v>
      </c>
      <c r="C23" s="562">
        <v>90168.467178000006</v>
      </c>
      <c r="D23" s="563">
        <v>304.17040200000002</v>
      </c>
      <c r="E23" s="563">
        <v>4376.9502769999999</v>
      </c>
      <c r="F23" s="568">
        <v>4376.9502769999999</v>
      </c>
      <c r="G23" s="569">
        <v>4161.6976109999996</v>
      </c>
      <c r="H23" s="570">
        <v>827.35710400000005</v>
      </c>
      <c r="I23" s="568">
        <v>2035.359629</v>
      </c>
      <c r="J23" s="568">
        <v>1975.435389</v>
      </c>
      <c r="K23" s="567">
        <v>2051.6826810000002</v>
      </c>
      <c r="L23" s="562">
        <v>83923.819436000005</v>
      </c>
      <c r="M23" s="563">
        <v>243.95094900000001</v>
      </c>
      <c r="N23" s="563">
        <v>4315.4546070000006</v>
      </c>
      <c r="O23" s="568">
        <v>4315.4546070000006</v>
      </c>
      <c r="P23" s="569">
        <v>4105.0636830000003</v>
      </c>
      <c r="Q23" s="570">
        <v>723.25276799999995</v>
      </c>
      <c r="R23" s="568">
        <v>2027.580878</v>
      </c>
      <c r="S23" s="568">
        <v>1959.2484589999999</v>
      </c>
      <c r="T23" s="567">
        <v>2030.4779660000002</v>
      </c>
      <c r="U23" s="562">
        <v>85431.504350000003</v>
      </c>
      <c r="V23" s="563">
        <v>384.60075399999999</v>
      </c>
      <c r="W23" s="563">
        <v>4644.8465909999995</v>
      </c>
      <c r="X23" s="568">
        <v>4644.8465909999995</v>
      </c>
      <c r="Y23" s="569">
        <v>4437.7868850000004</v>
      </c>
      <c r="Z23" s="570">
        <v>725.017742</v>
      </c>
      <c r="AA23" s="568">
        <v>2264.9865709999999</v>
      </c>
      <c r="AB23" s="568">
        <v>2199.113104</v>
      </c>
      <c r="AC23" s="567">
        <v>2109.1630540000001</v>
      </c>
      <c r="AD23" s="562">
        <v>75146.041082999989</v>
      </c>
      <c r="AE23" s="563">
        <v>239.73220000000001</v>
      </c>
      <c r="AF23" s="563">
        <v>4385.8285319999995</v>
      </c>
      <c r="AG23" s="568">
        <v>4385.8285319999995</v>
      </c>
      <c r="AH23" s="569">
        <v>4177.7854850000003</v>
      </c>
      <c r="AI23" s="570">
        <v>749.2056</v>
      </c>
      <c r="AJ23" s="568">
        <v>2146.839305</v>
      </c>
      <c r="AK23" s="568">
        <v>2066.2864140000001</v>
      </c>
      <c r="AL23" s="567">
        <v>1984.324257</v>
      </c>
    </row>
    <row r="24" spans="2:38" ht="48.75" customHeight="1">
      <c r="B24" s="561" t="s">
        <v>620</v>
      </c>
      <c r="C24" s="562">
        <v>33235.891847000006</v>
      </c>
      <c r="D24" s="563">
        <v>146.84761800000001</v>
      </c>
      <c r="E24" s="563">
        <v>2500.0564160000004</v>
      </c>
      <c r="F24" s="568">
        <v>2500.0564160000004</v>
      </c>
      <c r="G24" s="569">
        <v>2320.709891</v>
      </c>
      <c r="H24" s="570">
        <v>593.37070999999992</v>
      </c>
      <c r="I24" s="568">
        <v>955.674083</v>
      </c>
      <c r="J24" s="568">
        <v>906.95040200000005</v>
      </c>
      <c r="K24" s="567">
        <v>1483.959108</v>
      </c>
      <c r="L24" s="562">
        <v>29688.958285000001</v>
      </c>
      <c r="M24" s="563">
        <v>80.703777000000002</v>
      </c>
      <c r="N24" s="563">
        <v>2415.9572880000001</v>
      </c>
      <c r="O24" s="568">
        <v>2415.9572880000001</v>
      </c>
      <c r="P24" s="569">
        <v>2250.277196</v>
      </c>
      <c r="Q24" s="570">
        <v>598.82659999999998</v>
      </c>
      <c r="R24" s="568">
        <v>988.74449200000004</v>
      </c>
      <c r="S24" s="568">
        <v>923.93406600000003</v>
      </c>
      <c r="T24" s="567">
        <v>1381.7080159999998</v>
      </c>
      <c r="U24" s="562">
        <v>30597.472803999997</v>
      </c>
      <c r="V24" s="563">
        <v>562.51779199999999</v>
      </c>
      <c r="W24" s="563">
        <v>2495.0847279999998</v>
      </c>
      <c r="X24" s="568">
        <v>2495.0847279999998</v>
      </c>
      <c r="Y24" s="569">
        <v>2307.7036739999999</v>
      </c>
      <c r="Z24" s="570">
        <v>598.32418000000007</v>
      </c>
      <c r="AA24" s="568">
        <v>1064.5086289999999</v>
      </c>
      <c r="AB24" s="568">
        <v>1006.653808</v>
      </c>
      <c r="AC24" s="567">
        <v>1377.6047859999999</v>
      </c>
      <c r="AD24" s="562">
        <v>27904.020277</v>
      </c>
      <c r="AE24" s="563">
        <v>100.30103699999999</v>
      </c>
      <c r="AF24" s="563">
        <v>2236.373955</v>
      </c>
      <c r="AG24" s="568">
        <v>2236.373955</v>
      </c>
      <c r="AH24" s="569">
        <v>2054.9198900000001</v>
      </c>
      <c r="AI24" s="570">
        <v>555.93254000000002</v>
      </c>
      <c r="AJ24" s="568">
        <v>989.44264699999997</v>
      </c>
      <c r="AK24" s="568">
        <v>929.448714</v>
      </c>
      <c r="AL24" s="567">
        <v>1200.5438280000001</v>
      </c>
    </row>
    <row r="25" spans="2:38" ht="50.25" customHeight="1">
      <c r="B25" s="561" t="s">
        <v>434</v>
      </c>
      <c r="C25" s="562">
        <v>184239.31332300001</v>
      </c>
      <c r="D25" s="563">
        <v>497.38673700000004</v>
      </c>
      <c r="E25" s="563">
        <v>4168.79043</v>
      </c>
      <c r="F25" s="568">
        <v>4168.79043</v>
      </c>
      <c r="G25" s="569">
        <v>4045.6983220000002</v>
      </c>
      <c r="H25" s="570">
        <v>573.35181499999999</v>
      </c>
      <c r="I25" s="568">
        <v>1902.298757</v>
      </c>
      <c r="J25" s="568">
        <v>1860.5378000000001</v>
      </c>
      <c r="K25" s="567">
        <v>1723.1708319999998</v>
      </c>
      <c r="L25" s="562">
        <v>183155.51939200002</v>
      </c>
      <c r="M25" s="563">
        <v>495.33478400000001</v>
      </c>
      <c r="N25" s="563">
        <v>3439.9742460000002</v>
      </c>
      <c r="O25" s="568">
        <v>3439.9742460000002</v>
      </c>
      <c r="P25" s="569">
        <v>3334.5716050000001</v>
      </c>
      <c r="Q25" s="570">
        <v>894.59901200000002</v>
      </c>
      <c r="R25" s="568">
        <v>1583.5633050000001</v>
      </c>
      <c r="S25" s="568">
        <v>1541.5373239999999</v>
      </c>
      <c r="T25" s="567">
        <v>1371.7440770000001</v>
      </c>
      <c r="U25" s="562">
        <v>181751.35176600001</v>
      </c>
      <c r="V25" s="563">
        <v>911.55652799999996</v>
      </c>
      <c r="W25" s="563">
        <v>3452.8490510000001</v>
      </c>
      <c r="X25" s="568">
        <v>3452.8490510000001</v>
      </c>
      <c r="Y25" s="569">
        <v>3348.2791149999998</v>
      </c>
      <c r="Z25" s="570">
        <v>866.97458400000005</v>
      </c>
      <c r="AA25" s="568">
        <v>1653.5640969999999</v>
      </c>
      <c r="AB25" s="568">
        <v>1610.1985589999999</v>
      </c>
      <c r="AC25" s="567">
        <v>1325.43002</v>
      </c>
      <c r="AD25" s="562">
        <v>180858.927368</v>
      </c>
      <c r="AE25" s="563">
        <v>461.280213</v>
      </c>
      <c r="AF25" s="563">
        <v>3332.8493319999998</v>
      </c>
      <c r="AG25" s="568">
        <v>3332.8493319999998</v>
      </c>
      <c r="AH25" s="569">
        <v>3235.195048</v>
      </c>
      <c r="AI25" s="570">
        <v>843.76829299999997</v>
      </c>
      <c r="AJ25" s="568">
        <v>1547.5863440000001</v>
      </c>
      <c r="AK25" s="568">
        <v>1508.010976</v>
      </c>
      <c r="AL25" s="567">
        <v>1313.5907169999998</v>
      </c>
    </row>
    <row r="26" spans="2:38" ht="48.75" customHeight="1">
      <c r="B26" s="561" t="s">
        <v>621</v>
      </c>
      <c r="C26" s="562">
        <v>135485.360231</v>
      </c>
      <c r="D26" s="563">
        <v>234.581052</v>
      </c>
      <c r="E26" s="563">
        <v>2038.266603</v>
      </c>
      <c r="F26" s="568">
        <v>2038.266603</v>
      </c>
      <c r="G26" s="569">
        <v>1946.290164</v>
      </c>
      <c r="H26" s="570">
        <v>228.62630799999999</v>
      </c>
      <c r="I26" s="568">
        <v>651.52563199999997</v>
      </c>
      <c r="J26" s="568">
        <v>622.87452199999996</v>
      </c>
      <c r="K26" s="567">
        <v>1368.7259569999999</v>
      </c>
      <c r="L26" s="562">
        <v>135642.50839199999</v>
      </c>
      <c r="M26" s="563">
        <v>268.92224799999997</v>
      </c>
      <c r="N26" s="563">
        <v>1532.412744</v>
      </c>
      <c r="O26" s="568">
        <v>1532.412744</v>
      </c>
      <c r="P26" s="569">
        <v>1455.9735410000001</v>
      </c>
      <c r="Q26" s="570">
        <v>456.83205600000002</v>
      </c>
      <c r="R26" s="568">
        <v>481.97571699999997</v>
      </c>
      <c r="S26" s="568">
        <v>413.55690600000003</v>
      </c>
      <c r="T26" s="567">
        <v>1024.4833610000001</v>
      </c>
      <c r="U26" s="562">
        <v>135168.73234000002</v>
      </c>
      <c r="V26" s="563">
        <v>311.20832099999996</v>
      </c>
      <c r="W26" s="563">
        <v>1521.7561929999999</v>
      </c>
      <c r="X26" s="568">
        <v>1521.7561929999999</v>
      </c>
      <c r="Y26" s="569">
        <v>1446.6935559999999</v>
      </c>
      <c r="Z26" s="570">
        <v>451.705893</v>
      </c>
      <c r="AA26" s="568">
        <v>487.08817599999998</v>
      </c>
      <c r="AB26" s="568">
        <v>458.43745799999999</v>
      </c>
      <c r="AC26" s="567">
        <v>1023.8432960000001</v>
      </c>
      <c r="AD26" s="562">
        <v>134824.27882199999</v>
      </c>
      <c r="AE26" s="563">
        <v>258.82599400000004</v>
      </c>
      <c r="AF26" s="563">
        <v>1487.8037239999999</v>
      </c>
      <c r="AG26" s="568">
        <v>1487.8037239999999</v>
      </c>
      <c r="AH26" s="569">
        <v>1417.096718</v>
      </c>
      <c r="AI26" s="570">
        <v>424.996242</v>
      </c>
      <c r="AJ26" s="568">
        <v>481.82854400000002</v>
      </c>
      <c r="AK26" s="568">
        <v>454.02822099999997</v>
      </c>
      <c r="AL26" s="567">
        <v>994.20663200000001</v>
      </c>
    </row>
    <row r="27" spans="2:38" ht="50.25" customHeight="1" thickBot="1">
      <c r="B27" s="561" t="s">
        <v>622</v>
      </c>
      <c r="C27" s="562">
        <v>19276.037959000001</v>
      </c>
      <c r="D27" s="563">
        <v>116.945804</v>
      </c>
      <c r="E27" s="563">
        <v>815.96830800000009</v>
      </c>
      <c r="F27" s="568">
        <v>815.96830800000009</v>
      </c>
      <c r="G27" s="569">
        <v>809.48678299999995</v>
      </c>
      <c r="H27" s="570">
        <v>116.710379</v>
      </c>
      <c r="I27" s="568">
        <v>519.05683099999999</v>
      </c>
      <c r="J27" s="568">
        <v>516.96572100000003</v>
      </c>
      <c r="K27" s="567">
        <v>35.125843000000003</v>
      </c>
      <c r="L27" s="562">
        <v>19112.183869</v>
      </c>
      <c r="M27" s="563">
        <v>89.204068000000007</v>
      </c>
      <c r="N27" s="563">
        <v>731.89363400000002</v>
      </c>
      <c r="O27" s="568">
        <v>731.89363400000002</v>
      </c>
      <c r="P27" s="569">
        <v>726.27986699999997</v>
      </c>
      <c r="Q27" s="570">
        <v>205.90750299999999</v>
      </c>
      <c r="R27" s="568">
        <v>464.27176600000001</v>
      </c>
      <c r="S27" s="568">
        <v>462.639746</v>
      </c>
      <c r="T27" s="567">
        <v>32.572713</v>
      </c>
      <c r="U27" s="562">
        <v>19364.634045000003</v>
      </c>
      <c r="V27" s="563">
        <v>86.285528999999997</v>
      </c>
      <c r="W27" s="563">
        <v>792.78548799999999</v>
      </c>
      <c r="X27" s="568">
        <v>792.78548799999999</v>
      </c>
      <c r="Y27" s="569">
        <v>786.98881200000005</v>
      </c>
      <c r="Z27" s="570">
        <v>207.422642</v>
      </c>
      <c r="AA27" s="568">
        <v>498.46984599999996</v>
      </c>
      <c r="AB27" s="568">
        <v>496.74327099999999</v>
      </c>
      <c r="AC27" s="567">
        <v>30.315478000000002</v>
      </c>
      <c r="AD27" s="562">
        <v>19540.71874</v>
      </c>
      <c r="AE27" s="563">
        <v>75.529493000000002</v>
      </c>
      <c r="AF27" s="563">
        <v>752.51872200000003</v>
      </c>
      <c r="AG27" s="568">
        <v>752.51872200000003</v>
      </c>
      <c r="AH27" s="569">
        <v>746.72877600000004</v>
      </c>
      <c r="AI27" s="570">
        <v>193.65352200000001</v>
      </c>
      <c r="AJ27" s="568">
        <v>487.18775900000003</v>
      </c>
      <c r="AK27" s="568">
        <v>485.55180999999999</v>
      </c>
      <c r="AL27" s="567">
        <v>27.782314</v>
      </c>
    </row>
    <row r="28" spans="2:38" ht="25.5" customHeight="1" thickBot="1">
      <c r="B28" s="571" t="s">
        <v>623</v>
      </c>
      <c r="C28" s="572">
        <v>736284.65031099995</v>
      </c>
      <c r="D28" s="573">
        <v>1419.2591890000001</v>
      </c>
      <c r="E28" s="573">
        <v>11848.284830000002</v>
      </c>
      <c r="F28" s="574">
        <v>11848.284830000002</v>
      </c>
      <c r="G28" s="575">
        <v>11403.130929999998</v>
      </c>
      <c r="H28" s="576">
        <v>2829.5010820000002</v>
      </c>
      <c r="I28" s="574">
        <v>5540.0573800000002</v>
      </c>
      <c r="J28" s="574">
        <v>5418.2944360000001</v>
      </c>
      <c r="K28" s="577">
        <v>4618.2130070000003</v>
      </c>
      <c r="L28" s="572">
        <v>695472.87339299999</v>
      </c>
      <c r="M28" s="573">
        <v>1142.606444</v>
      </c>
      <c r="N28" s="573">
        <v>11142.703368</v>
      </c>
      <c r="O28" s="574">
        <v>11142.703368</v>
      </c>
      <c r="P28" s="575">
        <v>10707.437195</v>
      </c>
      <c r="Q28" s="576">
        <v>2780.895121</v>
      </c>
      <c r="R28" s="574">
        <v>5398.6793420000004</v>
      </c>
      <c r="S28" s="574">
        <v>5273.0588630000011</v>
      </c>
      <c r="T28" s="577">
        <v>4107.3551989999996</v>
      </c>
      <c r="U28" s="572">
        <v>674316.84334899997</v>
      </c>
      <c r="V28" s="573">
        <v>2255.6150899999998</v>
      </c>
      <c r="W28" s="573">
        <v>11272.407636</v>
      </c>
      <c r="X28" s="574">
        <v>11272.407636</v>
      </c>
      <c r="Y28" s="575">
        <v>10817.082272</v>
      </c>
      <c r="Z28" s="576">
        <v>2645.4761469999999</v>
      </c>
      <c r="AA28" s="574">
        <v>5643.2279409999992</v>
      </c>
      <c r="AB28" s="574">
        <v>5509.4258499999996</v>
      </c>
      <c r="AC28" s="577">
        <v>3981.2926750000001</v>
      </c>
      <c r="AD28" s="572">
        <v>670413.32615400001</v>
      </c>
      <c r="AE28" s="573">
        <v>1083.7112239999999</v>
      </c>
      <c r="AF28" s="573">
        <v>10607.086335</v>
      </c>
      <c r="AG28" s="574">
        <v>10607.086335</v>
      </c>
      <c r="AH28" s="575">
        <v>10257.644737000001</v>
      </c>
      <c r="AI28" s="576">
        <v>2644.2718260000001</v>
      </c>
      <c r="AJ28" s="574">
        <v>5196.8236020000004</v>
      </c>
      <c r="AK28" s="574">
        <v>5062.3049140000003</v>
      </c>
      <c r="AL28" s="577">
        <v>3982.415626</v>
      </c>
    </row>
    <row r="29" spans="2:38" ht="47.25" customHeight="1" thickBot="1">
      <c r="B29" s="578" t="s">
        <v>624</v>
      </c>
      <c r="C29" s="572">
        <v>312724.21142399998</v>
      </c>
      <c r="D29" s="579"/>
      <c r="E29" s="573">
        <v>1470.842678</v>
      </c>
      <c r="F29" s="580">
        <v>1470.842678</v>
      </c>
      <c r="G29" s="581">
        <v>1467.0104610000001</v>
      </c>
      <c r="H29" s="582">
        <v>260.63605100000001</v>
      </c>
      <c r="I29" s="574">
        <v>218.182861</v>
      </c>
      <c r="J29" s="582">
        <v>218.13479100000001</v>
      </c>
      <c r="K29" s="577">
        <v>417.86155399999996</v>
      </c>
      <c r="L29" s="572">
        <v>296524.081297</v>
      </c>
      <c r="M29" s="579"/>
      <c r="N29" s="573">
        <v>1784.6957050000001</v>
      </c>
      <c r="O29" s="580">
        <v>1784.6957050000001</v>
      </c>
      <c r="P29" s="581">
        <v>1781.0224519999999</v>
      </c>
      <c r="Q29" s="582">
        <v>307.34776900000003</v>
      </c>
      <c r="R29" s="574">
        <v>267.22886</v>
      </c>
      <c r="S29" s="582">
        <v>267.17266899999998</v>
      </c>
      <c r="T29" s="577">
        <v>397.26815199999999</v>
      </c>
      <c r="U29" s="572">
        <v>292832.80091300001</v>
      </c>
      <c r="V29" s="579"/>
      <c r="W29" s="573">
        <v>1659.4765540000001</v>
      </c>
      <c r="X29" s="580">
        <v>1659.4765540000001</v>
      </c>
      <c r="Y29" s="581">
        <v>1656.108258</v>
      </c>
      <c r="Z29" s="582">
        <v>268.17122999999998</v>
      </c>
      <c r="AA29" s="580">
        <v>270.77126099999998</v>
      </c>
      <c r="AB29" s="582">
        <v>270.74298099999999</v>
      </c>
      <c r="AC29" s="577">
        <v>370.44359399999996</v>
      </c>
      <c r="AD29" s="572">
        <v>308922.25798900001</v>
      </c>
      <c r="AE29" s="579"/>
      <c r="AF29" s="573">
        <v>1683.6612250000001</v>
      </c>
      <c r="AG29" s="580">
        <v>1683.6612250000001</v>
      </c>
      <c r="AH29" s="581">
        <v>1682.8418630000001</v>
      </c>
      <c r="AI29" s="582">
        <v>265.18427700000001</v>
      </c>
      <c r="AJ29" s="580">
        <v>274.20660700000002</v>
      </c>
      <c r="AK29" s="582">
        <v>274.17510700000003</v>
      </c>
      <c r="AL29" s="577">
        <v>379.111447</v>
      </c>
    </row>
    <row r="30" spans="2:38" s="306" customFormat="1" ht="15.75" customHeight="1">
      <c r="C30" s="583" t="s">
        <v>625</v>
      </c>
      <c r="D30" s="584"/>
      <c r="E30" s="584"/>
      <c r="F30" s="585"/>
      <c r="G30" s="585"/>
      <c r="H30" s="584"/>
      <c r="I30" s="584"/>
      <c r="J30" s="584"/>
      <c r="K30" s="585"/>
      <c r="L30" s="584"/>
      <c r="M30" s="584"/>
      <c r="N30" s="584"/>
      <c r="O30" s="585"/>
      <c r="P30" s="585"/>
      <c r="Q30" s="584"/>
      <c r="R30" s="584"/>
      <c r="S30" s="584"/>
      <c r="T30" s="585"/>
      <c r="U30" s="583"/>
      <c r="V30" s="584"/>
      <c r="W30" s="584"/>
      <c r="X30" s="585"/>
      <c r="Y30" s="585"/>
      <c r="Z30" s="584"/>
      <c r="AA30" s="584"/>
      <c r="AB30" s="584"/>
      <c r="AC30" s="585"/>
      <c r="AD30" s="584"/>
      <c r="AE30" s="584"/>
      <c r="AF30" s="584"/>
      <c r="AG30" s="585"/>
      <c r="AH30" s="585"/>
      <c r="AI30" s="584"/>
      <c r="AJ30" s="584"/>
      <c r="AK30" s="584"/>
      <c r="AL30" s="585"/>
    </row>
    <row r="31" spans="2:38" s="306" customFormat="1" ht="15.75" customHeight="1">
      <c r="C31" s="586" t="s">
        <v>626</v>
      </c>
      <c r="D31" s="587"/>
      <c r="E31" s="587"/>
      <c r="F31" s="588"/>
      <c r="G31" s="588"/>
      <c r="H31" s="587"/>
      <c r="I31" s="584"/>
      <c r="J31" s="584"/>
      <c r="K31" s="585"/>
      <c r="L31" s="584"/>
      <c r="M31" s="584"/>
      <c r="N31" s="584"/>
      <c r="O31" s="585"/>
      <c r="P31" s="585"/>
      <c r="Q31" s="584"/>
      <c r="R31" s="584"/>
      <c r="S31" s="584"/>
      <c r="T31" s="585"/>
      <c r="U31" s="583"/>
      <c r="V31" s="584"/>
      <c r="W31" s="584"/>
      <c r="X31" s="585"/>
      <c r="Y31" s="585"/>
      <c r="Z31" s="584"/>
      <c r="AA31" s="584"/>
      <c r="AB31" s="584"/>
      <c r="AC31" s="585"/>
      <c r="AD31" s="584"/>
      <c r="AE31" s="584"/>
      <c r="AF31" s="584"/>
      <c r="AG31" s="585"/>
      <c r="AH31" s="585"/>
      <c r="AI31" s="584"/>
      <c r="AJ31" s="584"/>
      <c r="AK31" s="584"/>
      <c r="AL31" s="585"/>
    </row>
    <row r="32" spans="2:38" s="306" customFormat="1" ht="15.75" customHeight="1">
      <c r="C32" s="586" t="s">
        <v>627</v>
      </c>
      <c r="D32" s="587"/>
      <c r="E32" s="587"/>
      <c r="F32" s="588"/>
      <c r="G32" s="588"/>
      <c r="H32" s="587"/>
      <c r="I32" s="584"/>
      <c r="J32" s="584"/>
      <c r="K32" s="585"/>
      <c r="L32" s="584"/>
      <c r="M32" s="584"/>
      <c r="N32" s="584"/>
      <c r="O32" s="585"/>
      <c r="P32" s="585"/>
      <c r="Q32" s="584"/>
      <c r="R32" s="584"/>
      <c r="S32" s="584"/>
      <c r="T32" s="585"/>
      <c r="U32" s="583"/>
      <c r="V32" s="584"/>
      <c r="W32" s="584"/>
      <c r="X32" s="585"/>
      <c r="Y32" s="585"/>
      <c r="Z32" s="584"/>
      <c r="AA32" s="584"/>
      <c r="AB32" s="584"/>
      <c r="AC32" s="585"/>
      <c r="AD32" s="584"/>
      <c r="AE32" s="584"/>
      <c r="AF32" s="584"/>
      <c r="AG32" s="585"/>
      <c r="AH32" s="585"/>
      <c r="AI32" s="584"/>
      <c r="AJ32" s="584"/>
      <c r="AK32" s="584"/>
      <c r="AL32" s="585"/>
    </row>
    <row r="33" spans="2:38" ht="46.5" customHeight="1">
      <c r="C33" s="880" t="s">
        <v>628</v>
      </c>
      <c r="D33" s="880"/>
      <c r="E33" s="880"/>
      <c r="F33" s="880"/>
      <c r="G33" s="880"/>
      <c r="H33" s="880"/>
      <c r="I33" s="880"/>
      <c r="J33" s="880"/>
      <c r="K33" s="880"/>
      <c r="L33" s="880"/>
      <c r="M33" s="880"/>
      <c r="N33" s="880"/>
      <c r="O33" s="880"/>
      <c r="P33" s="880"/>
      <c r="Q33" s="880"/>
      <c r="R33" s="880"/>
      <c r="S33" s="880"/>
      <c r="T33" s="880"/>
      <c r="U33" s="880"/>
      <c r="V33" s="880"/>
      <c r="W33" s="880"/>
      <c r="X33" s="880"/>
      <c r="Y33" s="880"/>
      <c r="Z33" s="880"/>
      <c r="AA33" s="880"/>
      <c r="AB33" s="880"/>
      <c r="AC33" s="880"/>
      <c r="AD33" s="880"/>
      <c r="AE33" s="880"/>
      <c r="AF33" s="880"/>
      <c r="AG33" s="880"/>
      <c r="AH33" s="880"/>
      <c r="AI33" s="880"/>
      <c r="AJ33" s="880"/>
      <c r="AK33" s="880"/>
      <c r="AL33" s="880"/>
    </row>
    <row r="34" spans="2:38">
      <c r="B34" s="589"/>
      <c r="C34" s="880" t="s">
        <v>629</v>
      </c>
      <c r="D34" s="880"/>
      <c r="E34" s="880"/>
      <c r="F34" s="880"/>
      <c r="G34" s="880"/>
      <c r="H34" s="880"/>
      <c r="I34" s="880"/>
      <c r="J34" s="880"/>
      <c r="K34" s="880"/>
      <c r="L34" s="880"/>
      <c r="M34" s="880"/>
      <c r="N34" s="880"/>
      <c r="O34" s="880"/>
      <c r="P34" s="880"/>
      <c r="Q34" s="880"/>
      <c r="R34" s="880"/>
      <c r="S34" s="880"/>
      <c r="T34" s="880"/>
      <c r="U34" s="880"/>
      <c r="V34" s="880"/>
      <c r="W34" s="880"/>
      <c r="X34" s="880"/>
      <c r="Y34" s="880"/>
      <c r="Z34" s="880"/>
      <c r="AA34" s="880"/>
      <c r="AB34" s="880"/>
      <c r="AC34" s="880"/>
      <c r="AD34" s="880"/>
      <c r="AE34" s="880"/>
      <c r="AF34" s="880"/>
      <c r="AG34" s="880"/>
      <c r="AH34" s="880"/>
      <c r="AI34" s="880"/>
      <c r="AJ34" s="880"/>
      <c r="AK34" s="880"/>
      <c r="AL34" s="880"/>
    </row>
    <row r="35" spans="2:38" s="184" customFormat="1" ht="15.75" customHeight="1">
      <c r="B35" s="590"/>
    </row>
    <row r="36" spans="2:38" s="184" customFormat="1" ht="15.75" customHeight="1">
      <c r="C36" s="881"/>
      <c r="D36" s="881"/>
      <c r="E36" s="881"/>
      <c r="F36" s="881"/>
      <c r="G36" s="881"/>
      <c r="H36" s="881"/>
      <c r="I36" s="881"/>
      <c r="J36" s="881"/>
      <c r="K36" s="881"/>
      <c r="L36" s="881"/>
      <c r="M36" s="881"/>
      <c r="N36" s="881"/>
      <c r="O36" s="881"/>
      <c r="P36" s="881"/>
      <c r="Q36" s="881"/>
      <c r="R36" s="881"/>
      <c r="S36" s="881"/>
      <c r="T36" s="881"/>
      <c r="U36" s="881"/>
      <c r="V36" s="881"/>
      <c r="W36" s="881"/>
      <c r="X36" s="881"/>
      <c r="Y36" s="881"/>
      <c r="Z36" s="881"/>
      <c r="AA36" s="881"/>
      <c r="AB36" s="881"/>
      <c r="AC36" s="881"/>
      <c r="AD36" s="881"/>
      <c r="AE36" s="881"/>
      <c r="AF36" s="881"/>
      <c r="AG36" s="881"/>
      <c r="AH36" s="881"/>
      <c r="AI36" s="881"/>
      <c r="AJ36" s="881"/>
      <c r="AK36" s="881"/>
      <c r="AL36" s="881"/>
    </row>
    <row r="37" spans="2:38" s="184" customFormat="1" ht="15.75" customHeight="1">
      <c r="C37" s="881"/>
      <c r="D37" s="881"/>
      <c r="E37" s="881"/>
      <c r="F37" s="881"/>
      <c r="G37" s="881"/>
      <c r="H37" s="881"/>
      <c r="I37" s="881"/>
      <c r="J37" s="881"/>
      <c r="K37" s="881"/>
      <c r="L37" s="881"/>
      <c r="M37" s="881"/>
      <c r="N37" s="881"/>
      <c r="O37" s="881"/>
      <c r="P37" s="881"/>
      <c r="Q37" s="881"/>
      <c r="R37" s="881"/>
      <c r="S37" s="881"/>
      <c r="T37" s="881"/>
      <c r="U37" s="881"/>
      <c r="V37" s="881"/>
      <c r="W37" s="881"/>
      <c r="X37" s="881"/>
      <c r="Y37" s="881"/>
      <c r="Z37" s="881"/>
      <c r="AA37" s="881"/>
      <c r="AB37" s="881"/>
      <c r="AC37" s="881"/>
      <c r="AD37" s="881"/>
      <c r="AE37" s="881"/>
      <c r="AF37" s="881"/>
      <c r="AG37" s="881"/>
      <c r="AH37" s="881"/>
      <c r="AI37" s="881"/>
      <c r="AJ37" s="881"/>
      <c r="AK37" s="881"/>
      <c r="AL37" s="881"/>
    </row>
    <row r="38" spans="2:38">
      <c r="C38" s="881"/>
      <c r="D38" s="881"/>
      <c r="E38" s="881"/>
      <c r="F38" s="881"/>
      <c r="G38" s="881"/>
      <c r="H38" s="881"/>
      <c r="I38" s="881"/>
      <c r="J38" s="881"/>
      <c r="K38" s="881"/>
      <c r="L38" s="881"/>
      <c r="M38" s="881"/>
      <c r="N38" s="881"/>
      <c r="O38" s="881"/>
      <c r="P38" s="881"/>
      <c r="Q38" s="881"/>
      <c r="R38" s="881"/>
      <c r="S38" s="881"/>
      <c r="T38" s="881"/>
      <c r="U38" s="881"/>
      <c r="V38" s="881"/>
      <c r="W38" s="881"/>
      <c r="X38" s="881"/>
      <c r="Y38" s="881"/>
      <c r="Z38" s="881"/>
      <c r="AA38" s="881"/>
      <c r="AB38" s="881"/>
      <c r="AC38" s="881"/>
      <c r="AD38" s="881"/>
      <c r="AE38" s="881"/>
      <c r="AF38" s="881"/>
      <c r="AG38" s="881"/>
      <c r="AH38" s="881"/>
      <c r="AI38" s="881"/>
      <c r="AJ38" s="881"/>
      <c r="AK38" s="881"/>
      <c r="AL38" s="881"/>
    </row>
  </sheetData>
  <sheetProtection algorithmName="SHA-512" hashValue="OlMz4wCq0KpR0uZCmcbRPocmrs9ePhnfFqrn7r9IZfs9OprZG5Q922HXzhPEuNoBiyjGi9BGQL5AjrDwGqSHVw==" saltValue="AXVVHhrYp1Mo5ydZqUNwEA==" spinCount="100000" sheet="1" objects="1" scenarios="1" formatCells="0" formatColumns="0" formatRows="0"/>
  <mergeCells count="48">
    <mergeCell ref="C2:T2"/>
    <mergeCell ref="U2:AL2"/>
    <mergeCell ref="C3:T3"/>
    <mergeCell ref="U3:AL3"/>
    <mergeCell ref="C4:T4"/>
    <mergeCell ref="U4:AL4"/>
    <mergeCell ref="C6:K6"/>
    <mergeCell ref="L6:T6"/>
    <mergeCell ref="U6:AC6"/>
    <mergeCell ref="AD6:AL6"/>
    <mergeCell ref="C7:G7"/>
    <mergeCell ref="H7:J7"/>
    <mergeCell ref="K7:K9"/>
    <mergeCell ref="L7:P7"/>
    <mergeCell ref="Q7:S7"/>
    <mergeCell ref="T7:T9"/>
    <mergeCell ref="AI7:AK7"/>
    <mergeCell ref="AL7:AL9"/>
    <mergeCell ref="W8:Y8"/>
    <mergeCell ref="Z8:Z9"/>
    <mergeCell ref="AA8:AB8"/>
    <mergeCell ref="AD8:AD9"/>
    <mergeCell ref="L8:L9"/>
    <mergeCell ref="U7:Y7"/>
    <mergeCell ref="Z7:AB7"/>
    <mergeCell ref="AC7:AC9"/>
    <mergeCell ref="AD7:AH7"/>
    <mergeCell ref="C8:C9"/>
    <mergeCell ref="D8:D9"/>
    <mergeCell ref="E8:G8"/>
    <mergeCell ref="H8:H9"/>
    <mergeCell ref="I8:J8"/>
    <mergeCell ref="C34:T34"/>
    <mergeCell ref="U34:AL34"/>
    <mergeCell ref="C36:T38"/>
    <mergeCell ref="U36:AL38"/>
    <mergeCell ref="AE8:AE9"/>
    <mergeCell ref="AF8:AH8"/>
    <mergeCell ref="AI8:AI9"/>
    <mergeCell ref="AJ8:AK8"/>
    <mergeCell ref="C33:T33"/>
    <mergeCell ref="U33:AL33"/>
    <mergeCell ref="M8:M9"/>
    <mergeCell ref="N8:P8"/>
    <mergeCell ref="Q8:Q9"/>
    <mergeCell ref="R8:S8"/>
    <mergeCell ref="U8:U9"/>
    <mergeCell ref="V8:V9"/>
  </mergeCells>
  <pageMargins left="0.70866141732283472" right="0.70866141732283472" top="0.74803149606299213" bottom="0.74803149606299213" header="0.31496062992125984" footer="0.31496062992125984"/>
  <pageSetup paperSize="9" scale="22" fitToWidth="2" fitToHeight="0" orientation="landscape" r:id="rId1"/>
  <headerFooter>
    <oddHeader>&amp;L&amp;"Calibri"&amp;12&amp;K000000 EBA Regular Use&amp;1#_x000D_</oddHeader>
  </headerFooter>
  <colBreaks count="1" manualBreakCount="1">
    <brk id="20" max="38"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9FFE8-1E39-4603-B619-0743A4CF00EE}">
  <dimension ref="B1:Z36"/>
  <sheetViews>
    <sheetView showGridLines="0" zoomScale="70" zoomScaleNormal="70" zoomScaleSheetLayoutView="110" workbookViewId="0">
      <selection activeCell="R45" sqref="R45"/>
    </sheetView>
  </sheetViews>
  <sheetFormatPr defaultColWidth="9.21875" defaultRowHeight="13.2"/>
  <cols>
    <col min="1" max="1" width="3.44140625" style="6" customWidth="1"/>
    <col min="2" max="2" width="73" style="6" customWidth="1"/>
    <col min="3" max="26" width="18.77734375" style="6" customWidth="1"/>
    <col min="27" max="16384" width="9.21875" style="6"/>
  </cols>
  <sheetData>
    <row r="1" spans="2:26" s="20" customFormat="1">
      <c r="C1" s="20">
        <v>202209</v>
      </c>
      <c r="D1" s="20">
        <v>202209</v>
      </c>
      <c r="E1" s="20">
        <v>202209</v>
      </c>
      <c r="F1" s="20">
        <v>202209</v>
      </c>
      <c r="G1" s="20">
        <v>202209</v>
      </c>
      <c r="H1" s="20">
        <v>202209</v>
      </c>
      <c r="I1" s="20">
        <v>202212</v>
      </c>
      <c r="J1" s="20">
        <v>202212</v>
      </c>
      <c r="K1" s="20">
        <v>202212</v>
      </c>
      <c r="L1" s="20">
        <v>202212</v>
      </c>
      <c r="M1" s="20">
        <v>202212</v>
      </c>
      <c r="N1" s="20">
        <v>202212</v>
      </c>
      <c r="O1" s="20">
        <v>202303</v>
      </c>
      <c r="P1" s="20">
        <v>202303</v>
      </c>
      <c r="Q1" s="20">
        <v>202303</v>
      </c>
      <c r="R1" s="20">
        <v>202303</v>
      </c>
      <c r="S1" s="20">
        <v>202303</v>
      </c>
      <c r="T1" s="20">
        <v>202303</v>
      </c>
      <c r="U1" s="20">
        <v>202306</v>
      </c>
      <c r="V1" s="20">
        <v>202306</v>
      </c>
      <c r="W1" s="20">
        <v>202306</v>
      </c>
      <c r="X1" s="20">
        <v>202306</v>
      </c>
      <c r="Y1" s="20">
        <v>202306</v>
      </c>
      <c r="Z1" s="20">
        <v>202306</v>
      </c>
    </row>
    <row r="2" spans="2:26" ht="24.6">
      <c r="B2" s="591"/>
      <c r="C2" s="686" t="s">
        <v>1</v>
      </c>
      <c r="D2" s="686"/>
      <c r="E2" s="686"/>
      <c r="F2" s="686"/>
      <c r="G2" s="686"/>
      <c r="H2" s="686"/>
      <c r="I2" s="686"/>
      <c r="J2" s="686"/>
      <c r="K2" s="686"/>
      <c r="L2" s="686"/>
      <c r="M2" s="686"/>
      <c r="N2" s="924"/>
      <c r="O2" s="686"/>
      <c r="P2" s="686"/>
      <c r="Q2" s="686"/>
      <c r="R2" s="686"/>
      <c r="S2" s="686"/>
      <c r="T2" s="686"/>
      <c r="U2" s="686"/>
      <c r="V2" s="686"/>
      <c r="W2" s="686"/>
      <c r="X2" s="686"/>
      <c r="Y2" s="686"/>
      <c r="Z2" s="924"/>
    </row>
    <row r="3" spans="2:26" ht="28.5" customHeight="1">
      <c r="B3" s="186"/>
      <c r="C3" s="702" t="s">
        <v>630</v>
      </c>
      <c r="D3" s="702"/>
      <c r="E3" s="702"/>
      <c r="F3" s="702"/>
      <c r="G3" s="702"/>
      <c r="H3" s="702"/>
      <c r="I3" s="702"/>
      <c r="J3" s="702"/>
      <c r="K3" s="702"/>
      <c r="L3" s="702"/>
      <c r="M3" s="702"/>
      <c r="N3" s="924"/>
      <c r="O3" s="702"/>
      <c r="P3" s="702"/>
      <c r="Q3" s="702"/>
      <c r="R3" s="702"/>
      <c r="S3" s="702"/>
      <c r="T3" s="702"/>
      <c r="U3" s="702"/>
      <c r="V3" s="702"/>
      <c r="W3" s="702"/>
      <c r="X3" s="702"/>
      <c r="Y3" s="702"/>
      <c r="Z3" s="924"/>
    </row>
    <row r="4" spans="2:26" ht="19.5" customHeight="1">
      <c r="C4" s="925" t="str">
        <f>Cover!C5</f>
        <v>Intesa Sanpaolo S.p.A.</v>
      </c>
      <c r="D4" s="925"/>
      <c r="E4" s="925"/>
      <c r="F4" s="925"/>
      <c r="G4" s="925"/>
      <c r="H4" s="925"/>
      <c r="I4" s="925"/>
      <c r="J4" s="925"/>
      <c r="K4" s="925"/>
      <c r="L4" s="925"/>
      <c r="M4" s="925"/>
      <c r="N4" s="926"/>
      <c r="O4" s="925"/>
      <c r="P4" s="925"/>
      <c r="Q4" s="925"/>
      <c r="R4" s="925"/>
      <c r="S4" s="925"/>
      <c r="T4" s="925"/>
      <c r="U4" s="925"/>
      <c r="V4" s="925"/>
      <c r="W4" s="925"/>
      <c r="X4" s="925"/>
      <c r="Y4" s="925"/>
      <c r="Z4" s="926"/>
    </row>
    <row r="5" spans="2:26" ht="13.8" thickBot="1"/>
    <row r="6" spans="2:26" ht="20.25" customHeight="1" thickBot="1">
      <c r="B6" s="592"/>
      <c r="C6" s="922" t="s">
        <v>12</v>
      </c>
      <c r="D6" s="923"/>
      <c r="E6" s="923"/>
      <c r="F6" s="923"/>
      <c r="G6" s="923"/>
      <c r="H6" s="700"/>
      <c r="I6" s="922" t="s">
        <v>13</v>
      </c>
      <c r="J6" s="923"/>
      <c r="K6" s="923"/>
      <c r="L6" s="923"/>
      <c r="M6" s="923"/>
      <c r="N6" s="700"/>
      <c r="O6" s="922" t="s">
        <v>14</v>
      </c>
      <c r="P6" s="923"/>
      <c r="Q6" s="923"/>
      <c r="R6" s="923"/>
      <c r="S6" s="923"/>
      <c r="T6" s="700"/>
      <c r="U6" s="922" t="s">
        <v>15</v>
      </c>
      <c r="V6" s="923"/>
      <c r="W6" s="923"/>
      <c r="X6" s="923"/>
      <c r="Y6" s="923"/>
      <c r="Z6" s="700"/>
    </row>
    <row r="7" spans="2:26" ht="75.75" customHeight="1">
      <c r="B7" s="593"/>
      <c r="C7" s="918" t="s">
        <v>631</v>
      </c>
      <c r="D7" s="919"/>
      <c r="E7" s="896" t="s">
        <v>632</v>
      </c>
      <c r="F7" s="920"/>
      <c r="G7" s="804" t="s">
        <v>633</v>
      </c>
      <c r="H7" s="921"/>
      <c r="I7" s="918" t="s">
        <v>631</v>
      </c>
      <c r="J7" s="919"/>
      <c r="K7" s="896" t="s">
        <v>632</v>
      </c>
      <c r="L7" s="920"/>
      <c r="M7" s="804" t="s">
        <v>633</v>
      </c>
      <c r="N7" s="921"/>
      <c r="O7" s="918" t="s">
        <v>631</v>
      </c>
      <c r="P7" s="919"/>
      <c r="Q7" s="896" t="s">
        <v>632</v>
      </c>
      <c r="R7" s="920"/>
      <c r="S7" s="804" t="s">
        <v>633</v>
      </c>
      <c r="T7" s="921"/>
      <c r="U7" s="918" t="s">
        <v>631</v>
      </c>
      <c r="V7" s="919"/>
      <c r="W7" s="896" t="s">
        <v>632</v>
      </c>
      <c r="X7" s="920"/>
      <c r="Y7" s="804" t="s">
        <v>633</v>
      </c>
      <c r="Z7" s="921"/>
    </row>
    <row r="8" spans="2:26" ht="12.75" customHeight="1">
      <c r="B8" s="594"/>
      <c r="C8" s="910"/>
      <c r="D8" s="912" t="s">
        <v>634</v>
      </c>
      <c r="E8" s="595"/>
      <c r="F8" s="912" t="s">
        <v>635</v>
      </c>
      <c r="G8" s="596"/>
      <c r="H8" s="915" t="s">
        <v>636</v>
      </c>
      <c r="I8" s="910"/>
      <c r="J8" s="912" t="s">
        <v>634</v>
      </c>
      <c r="K8" s="595"/>
      <c r="L8" s="912" t="s">
        <v>635</v>
      </c>
      <c r="M8" s="596"/>
      <c r="N8" s="915" t="s">
        <v>636</v>
      </c>
      <c r="O8" s="910"/>
      <c r="P8" s="912" t="s">
        <v>634</v>
      </c>
      <c r="Q8" s="595"/>
      <c r="R8" s="912" t="s">
        <v>635</v>
      </c>
      <c r="S8" s="596"/>
      <c r="T8" s="915" t="s">
        <v>636</v>
      </c>
      <c r="U8" s="910"/>
      <c r="V8" s="912" t="s">
        <v>634</v>
      </c>
      <c r="W8" s="595"/>
      <c r="X8" s="912" t="s">
        <v>635</v>
      </c>
      <c r="Y8" s="596"/>
      <c r="Z8" s="915" t="s">
        <v>636</v>
      </c>
    </row>
    <row r="9" spans="2:26" ht="12.75" customHeight="1">
      <c r="B9" s="594"/>
      <c r="C9" s="910"/>
      <c r="D9" s="913"/>
      <c r="E9" s="597"/>
      <c r="F9" s="913"/>
      <c r="G9" s="596"/>
      <c r="H9" s="916"/>
      <c r="I9" s="910"/>
      <c r="J9" s="913"/>
      <c r="K9" s="597"/>
      <c r="L9" s="913"/>
      <c r="M9" s="596"/>
      <c r="N9" s="916"/>
      <c r="O9" s="910"/>
      <c r="P9" s="913"/>
      <c r="Q9" s="597"/>
      <c r="R9" s="913"/>
      <c r="S9" s="596"/>
      <c r="T9" s="916"/>
      <c r="U9" s="910"/>
      <c r="V9" s="913"/>
      <c r="W9" s="597"/>
      <c r="X9" s="913"/>
      <c r="Y9" s="596"/>
      <c r="Z9" s="916"/>
    </row>
    <row r="10" spans="2:26" ht="129.6" customHeight="1" thickBot="1">
      <c r="B10" s="598" t="s">
        <v>296</v>
      </c>
      <c r="C10" s="911"/>
      <c r="D10" s="914"/>
      <c r="E10" s="599"/>
      <c r="F10" s="914"/>
      <c r="G10" s="600"/>
      <c r="H10" s="917"/>
      <c r="I10" s="911"/>
      <c r="J10" s="914"/>
      <c r="K10" s="599"/>
      <c r="L10" s="914"/>
      <c r="M10" s="600"/>
      <c r="N10" s="917"/>
      <c r="O10" s="911"/>
      <c r="P10" s="914"/>
      <c r="Q10" s="599"/>
      <c r="R10" s="914"/>
      <c r="S10" s="600"/>
      <c r="T10" s="917"/>
      <c r="U10" s="911"/>
      <c r="V10" s="914"/>
      <c r="W10" s="599"/>
      <c r="X10" s="914"/>
      <c r="Y10" s="600"/>
      <c r="Z10" s="917"/>
    </row>
    <row r="11" spans="2:26" ht="26.25" customHeight="1">
      <c r="B11" s="601" t="s">
        <v>616</v>
      </c>
      <c r="C11" s="602">
        <v>0</v>
      </c>
      <c r="D11" s="603">
        <v>0</v>
      </c>
      <c r="E11" s="602">
        <v>0</v>
      </c>
      <c r="F11" s="603">
        <v>0</v>
      </c>
      <c r="G11" s="604">
        <v>0</v>
      </c>
      <c r="H11" s="603">
        <v>0</v>
      </c>
      <c r="I11" s="602">
        <v>0</v>
      </c>
      <c r="J11" s="603">
        <v>0</v>
      </c>
      <c r="K11" s="602">
        <v>0</v>
      </c>
      <c r="L11" s="603">
        <v>0</v>
      </c>
      <c r="M11" s="604">
        <v>0</v>
      </c>
      <c r="N11" s="603">
        <v>0</v>
      </c>
      <c r="O11" s="602">
        <v>0</v>
      </c>
      <c r="P11" s="603">
        <v>0</v>
      </c>
      <c r="Q11" s="602">
        <v>0</v>
      </c>
      <c r="R11" s="603">
        <v>0</v>
      </c>
      <c r="S11" s="604">
        <v>0</v>
      </c>
      <c r="T11" s="603">
        <v>0</v>
      </c>
      <c r="U11" s="602">
        <v>0</v>
      </c>
      <c r="V11" s="603">
        <v>0</v>
      </c>
      <c r="W11" s="602">
        <v>0</v>
      </c>
      <c r="X11" s="603">
        <v>0</v>
      </c>
      <c r="Y11" s="604">
        <v>0</v>
      </c>
      <c r="Z11" s="603">
        <v>0</v>
      </c>
    </row>
    <row r="12" spans="2:26" ht="26.25" customHeight="1">
      <c r="B12" s="605" t="s">
        <v>637</v>
      </c>
      <c r="C12" s="606">
        <v>1.480834</v>
      </c>
      <c r="D12" s="557">
        <v>1.480834</v>
      </c>
      <c r="E12" s="606">
        <v>0.48261799999999999</v>
      </c>
      <c r="F12" s="557">
        <v>0.48261799999999999</v>
      </c>
      <c r="G12" s="607">
        <v>0</v>
      </c>
      <c r="H12" s="557">
        <v>0</v>
      </c>
      <c r="I12" s="606">
        <v>1.480834</v>
      </c>
      <c r="J12" s="557">
        <v>1.480834</v>
      </c>
      <c r="K12" s="606">
        <v>0.48261799999999999</v>
      </c>
      <c r="L12" s="557">
        <v>0.48261799999999999</v>
      </c>
      <c r="M12" s="607">
        <v>0</v>
      </c>
      <c r="N12" s="557">
        <v>0</v>
      </c>
      <c r="O12" s="606">
        <v>1.480834</v>
      </c>
      <c r="P12" s="557">
        <v>1.480834</v>
      </c>
      <c r="Q12" s="606">
        <v>0.48261799999999999</v>
      </c>
      <c r="R12" s="557">
        <v>0.48261799999999999</v>
      </c>
      <c r="S12" s="607">
        <v>0</v>
      </c>
      <c r="T12" s="557">
        <v>0</v>
      </c>
      <c r="U12" s="606">
        <v>1.480834</v>
      </c>
      <c r="V12" s="557">
        <v>1.480834</v>
      </c>
      <c r="W12" s="606">
        <v>0.48261799999999999</v>
      </c>
      <c r="X12" s="557">
        <v>0.48261799999999999</v>
      </c>
      <c r="Y12" s="607">
        <v>0</v>
      </c>
      <c r="Z12" s="557">
        <v>0</v>
      </c>
    </row>
    <row r="13" spans="2:26" ht="26.25" customHeight="1">
      <c r="B13" s="608" t="s">
        <v>422</v>
      </c>
      <c r="C13" s="609">
        <v>0</v>
      </c>
      <c r="D13" s="569">
        <v>0</v>
      </c>
      <c r="E13" s="609">
        <v>0</v>
      </c>
      <c r="F13" s="569">
        <v>0</v>
      </c>
      <c r="G13" s="570">
        <v>0</v>
      </c>
      <c r="H13" s="610"/>
      <c r="I13" s="609">
        <v>0</v>
      </c>
      <c r="J13" s="569">
        <v>0</v>
      </c>
      <c r="K13" s="609">
        <v>0</v>
      </c>
      <c r="L13" s="569">
        <v>0</v>
      </c>
      <c r="M13" s="570">
        <v>0</v>
      </c>
      <c r="N13" s="610"/>
      <c r="O13" s="609">
        <v>0</v>
      </c>
      <c r="P13" s="569">
        <v>0</v>
      </c>
      <c r="Q13" s="609">
        <v>0</v>
      </c>
      <c r="R13" s="569">
        <v>0</v>
      </c>
      <c r="S13" s="570">
        <v>0</v>
      </c>
      <c r="T13" s="610"/>
      <c r="U13" s="609">
        <v>0</v>
      </c>
      <c r="V13" s="569">
        <v>0</v>
      </c>
      <c r="W13" s="609">
        <v>0</v>
      </c>
      <c r="X13" s="569">
        <v>0</v>
      </c>
      <c r="Y13" s="570">
        <v>0</v>
      </c>
      <c r="Z13" s="610"/>
    </row>
    <row r="14" spans="2:26" ht="26.25" customHeight="1">
      <c r="B14" s="608" t="s">
        <v>426</v>
      </c>
      <c r="C14" s="609">
        <v>0</v>
      </c>
      <c r="D14" s="569">
        <v>0</v>
      </c>
      <c r="E14" s="609">
        <v>0</v>
      </c>
      <c r="F14" s="569">
        <v>0</v>
      </c>
      <c r="G14" s="570">
        <v>0</v>
      </c>
      <c r="H14" s="610"/>
      <c r="I14" s="609">
        <v>0</v>
      </c>
      <c r="J14" s="569">
        <v>0</v>
      </c>
      <c r="K14" s="609">
        <v>0</v>
      </c>
      <c r="L14" s="569">
        <v>0</v>
      </c>
      <c r="M14" s="570">
        <v>0</v>
      </c>
      <c r="N14" s="610"/>
      <c r="O14" s="609">
        <v>0</v>
      </c>
      <c r="P14" s="569">
        <v>0</v>
      </c>
      <c r="Q14" s="609">
        <v>0</v>
      </c>
      <c r="R14" s="569">
        <v>0</v>
      </c>
      <c r="S14" s="570">
        <v>0</v>
      </c>
      <c r="T14" s="610"/>
      <c r="U14" s="609">
        <v>0</v>
      </c>
      <c r="V14" s="569">
        <v>0</v>
      </c>
      <c r="W14" s="609">
        <v>0</v>
      </c>
      <c r="X14" s="569">
        <v>0</v>
      </c>
      <c r="Y14" s="570">
        <v>0</v>
      </c>
      <c r="Z14" s="610"/>
    </row>
    <row r="15" spans="2:26" ht="26.25" customHeight="1">
      <c r="B15" s="608" t="s">
        <v>428</v>
      </c>
      <c r="C15" s="609">
        <v>0</v>
      </c>
      <c r="D15" s="569">
        <v>0</v>
      </c>
      <c r="E15" s="609">
        <v>0</v>
      </c>
      <c r="F15" s="569">
        <v>0</v>
      </c>
      <c r="G15" s="570">
        <v>0</v>
      </c>
      <c r="H15" s="610"/>
      <c r="I15" s="609">
        <v>0</v>
      </c>
      <c r="J15" s="569">
        <v>0</v>
      </c>
      <c r="K15" s="609">
        <v>0</v>
      </c>
      <c r="L15" s="569">
        <v>0</v>
      </c>
      <c r="M15" s="570">
        <v>0</v>
      </c>
      <c r="N15" s="610"/>
      <c r="O15" s="609">
        <v>0</v>
      </c>
      <c r="P15" s="569">
        <v>0</v>
      </c>
      <c r="Q15" s="609">
        <v>0</v>
      </c>
      <c r="R15" s="569">
        <v>0</v>
      </c>
      <c r="S15" s="570">
        <v>0</v>
      </c>
      <c r="T15" s="610"/>
      <c r="U15" s="609">
        <v>0</v>
      </c>
      <c r="V15" s="569">
        <v>0</v>
      </c>
      <c r="W15" s="609">
        <v>0</v>
      </c>
      <c r="X15" s="569">
        <v>0</v>
      </c>
      <c r="Y15" s="570">
        <v>0</v>
      </c>
      <c r="Z15" s="610"/>
    </row>
    <row r="16" spans="2:26" ht="26.25" customHeight="1">
      <c r="B16" s="608" t="s">
        <v>430</v>
      </c>
      <c r="C16" s="609">
        <v>0</v>
      </c>
      <c r="D16" s="569">
        <v>0</v>
      </c>
      <c r="E16" s="609">
        <v>0</v>
      </c>
      <c r="F16" s="569">
        <v>0</v>
      </c>
      <c r="G16" s="570">
        <v>0</v>
      </c>
      <c r="H16" s="610"/>
      <c r="I16" s="609">
        <v>0</v>
      </c>
      <c r="J16" s="569">
        <v>0</v>
      </c>
      <c r="K16" s="609">
        <v>0</v>
      </c>
      <c r="L16" s="569">
        <v>0</v>
      </c>
      <c r="M16" s="570">
        <v>0</v>
      </c>
      <c r="N16" s="610"/>
      <c r="O16" s="609">
        <v>0</v>
      </c>
      <c r="P16" s="569">
        <v>0</v>
      </c>
      <c r="Q16" s="609">
        <v>0</v>
      </c>
      <c r="R16" s="569">
        <v>0</v>
      </c>
      <c r="S16" s="570">
        <v>0</v>
      </c>
      <c r="T16" s="610"/>
      <c r="U16" s="609">
        <v>0</v>
      </c>
      <c r="V16" s="569">
        <v>0</v>
      </c>
      <c r="W16" s="609">
        <v>0</v>
      </c>
      <c r="X16" s="569">
        <v>0</v>
      </c>
      <c r="Y16" s="570">
        <v>0</v>
      </c>
      <c r="Z16" s="610"/>
    </row>
    <row r="17" spans="2:26" ht="26.25" customHeight="1">
      <c r="B17" s="608" t="s">
        <v>432</v>
      </c>
      <c r="C17" s="609">
        <v>1.480834</v>
      </c>
      <c r="D17" s="569">
        <v>1.480834</v>
      </c>
      <c r="E17" s="609">
        <v>0.48261799999999999</v>
      </c>
      <c r="F17" s="569">
        <v>0.48261799999999999</v>
      </c>
      <c r="G17" s="570">
        <v>0</v>
      </c>
      <c r="H17" s="610"/>
      <c r="I17" s="609">
        <v>1.480834</v>
      </c>
      <c r="J17" s="569">
        <v>1.480834</v>
      </c>
      <c r="K17" s="609">
        <v>0.48261799999999999</v>
      </c>
      <c r="L17" s="569">
        <v>0.48261799999999999</v>
      </c>
      <c r="M17" s="570">
        <v>0</v>
      </c>
      <c r="N17" s="610"/>
      <c r="O17" s="609">
        <v>1.480834</v>
      </c>
      <c r="P17" s="569">
        <v>1.480834</v>
      </c>
      <c r="Q17" s="609">
        <v>0.48261799999999999</v>
      </c>
      <c r="R17" s="569">
        <v>0.48261799999999999</v>
      </c>
      <c r="S17" s="570">
        <v>0</v>
      </c>
      <c r="T17" s="610"/>
      <c r="U17" s="609">
        <v>1.480834</v>
      </c>
      <c r="V17" s="569">
        <v>1.480834</v>
      </c>
      <c r="W17" s="609">
        <v>0.48261799999999999</v>
      </c>
      <c r="X17" s="569">
        <v>0.48261799999999999</v>
      </c>
      <c r="Y17" s="570">
        <v>0</v>
      </c>
      <c r="Z17" s="610"/>
    </row>
    <row r="18" spans="2:26" ht="40.5" customHeight="1">
      <c r="B18" s="605" t="s">
        <v>638</v>
      </c>
      <c r="C18" s="606">
        <v>12374.536054</v>
      </c>
      <c r="D18" s="557">
        <v>3967.279716</v>
      </c>
      <c r="E18" s="606">
        <v>2029.5526769999999</v>
      </c>
      <c r="F18" s="557">
        <v>1557.9798309999999</v>
      </c>
      <c r="G18" s="607">
        <v>7966.3645140000008</v>
      </c>
      <c r="H18" s="557">
        <v>1944.1850979999999</v>
      </c>
      <c r="I18" s="606">
        <v>11234.029200000001</v>
      </c>
      <c r="J18" s="557">
        <v>3691.8358980000003</v>
      </c>
      <c r="K18" s="606">
        <v>2096.1139940000003</v>
      </c>
      <c r="L18" s="557">
        <v>1543.174233</v>
      </c>
      <c r="M18" s="607">
        <v>6921.5803929999984</v>
      </c>
      <c r="N18" s="557">
        <v>1669.4374169999999</v>
      </c>
      <c r="O18" s="606">
        <v>10578.426347999999</v>
      </c>
      <c r="P18" s="557">
        <v>3742.646377</v>
      </c>
      <c r="Q18" s="606">
        <v>2163.0782979999994</v>
      </c>
      <c r="R18" s="557">
        <v>1629.9670550000001</v>
      </c>
      <c r="S18" s="607">
        <v>6136.4834419999988</v>
      </c>
      <c r="T18" s="557">
        <v>1626.2444439999999</v>
      </c>
      <c r="U18" s="606">
        <v>9493.4015510000008</v>
      </c>
      <c r="V18" s="557">
        <v>3630.6419650000003</v>
      </c>
      <c r="W18" s="606">
        <v>1957.0774550000001</v>
      </c>
      <c r="X18" s="557">
        <v>1530.415784</v>
      </c>
      <c r="Y18" s="607">
        <v>5470.2875469999999</v>
      </c>
      <c r="Z18" s="557">
        <v>1623.377718</v>
      </c>
    </row>
    <row r="19" spans="2:26" ht="63.75" customHeight="1">
      <c r="B19" s="608" t="s">
        <v>422</v>
      </c>
      <c r="C19" s="609">
        <v>0</v>
      </c>
      <c r="D19" s="569">
        <v>0</v>
      </c>
      <c r="E19" s="609">
        <v>0</v>
      </c>
      <c r="F19" s="569">
        <v>0</v>
      </c>
      <c r="G19" s="570">
        <v>0</v>
      </c>
      <c r="H19" s="569">
        <v>0</v>
      </c>
      <c r="I19" s="609">
        <v>0</v>
      </c>
      <c r="J19" s="569">
        <v>0</v>
      </c>
      <c r="K19" s="609">
        <v>0</v>
      </c>
      <c r="L19" s="569">
        <v>0</v>
      </c>
      <c r="M19" s="570">
        <v>0</v>
      </c>
      <c r="N19" s="569">
        <v>0</v>
      </c>
      <c r="O19" s="609">
        <v>0</v>
      </c>
      <c r="P19" s="569">
        <v>0</v>
      </c>
      <c r="Q19" s="609">
        <v>0</v>
      </c>
      <c r="R19" s="569">
        <v>0</v>
      </c>
      <c r="S19" s="570">
        <v>0</v>
      </c>
      <c r="T19" s="569">
        <v>0</v>
      </c>
      <c r="U19" s="609">
        <v>0</v>
      </c>
      <c r="V19" s="569">
        <v>0</v>
      </c>
      <c r="W19" s="609">
        <v>0</v>
      </c>
      <c r="X19" s="569">
        <v>0</v>
      </c>
      <c r="Y19" s="570">
        <v>0</v>
      </c>
      <c r="Z19" s="569">
        <v>0</v>
      </c>
    </row>
    <row r="20" spans="2:26" ht="26.25" customHeight="1">
      <c r="B20" s="608" t="s">
        <v>426</v>
      </c>
      <c r="C20" s="609">
        <v>50.157558000000002</v>
      </c>
      <c r="D20" s="569">
        <v>35.959843999999997</v>
      </c>
      <c r="E20" s="609">
        <v>15.771117</v>
      </c>
      <c r="F20" s="569">
        <v>15.695781</v>
      </c>
      <c r="G20" s="570">
        <v>0.34379900000000002</v>
      </c>
      <c r="H20" s="569">
        <v>0.25825399999999998</v>
      </c>
      <c r="I20" s="609">
        <v>45.358632</v>
      </c>
      <c r="J20" s="569">
        <v>31.85061</v>
      </c>
      <c r="K20" s="609">
        <v>9.8181809999999992</v>
      </c>
      <c r="L20" s="569">
        <v>9.7465949999999992</v>
      </c>
      <c r="M20" s="570">
        <v>2.0652370000000002</v>
      </c>
      <c r="N20" s="569">
        <v>2.0077229999999999</v>
      </c>
      <c r="O20" s="609">
        <v>39.958978999999999</v>
      </c>
      <c r="P20" s="569">
        <v>27.833831</v>
      </c>
      <c r="Q20" s="609">
        <v>7.040165</v>
      </c>
      <c r="R20" s="569">
        <v>6.9730879999999997</v>
      </c>
      <c r="S20" s="570">
        <v>2.0080809999999998</v>
      </c>
      <c r="T20" s="569">
        <v>2.0080809999999998</v>
      </c>
      <c r="U20" s="609">
        <v>57.890853999999997</v>
      </c>
      <c r="V20" s="569">
        <v>27.479365000000001</v>
      </c>
      <c r="W20" s="609">
        <v>7.4669420000000004</v>
      </c>
      <c r="X20" s="569">
        <v>6.970707</v>
      </c>
      <c r="Y20" s="570">
        <v>1.728631</v>
      </c>
      <c r="Z20" s="569">
        <v>1.728631</v>
      </c>
    </row>
    <row r="21" spans="2:26" ht="26.25" customHeight="1">
      <c r="B21" s="608" t="s">
        <v>428</v>
      </c>
      <c r="C21" s="609">
        <v>136.314097</v>
      </c>
      <c r="D21" s="569">
        <v>50.813989999999997</v>
      </c>
      <c r="E21" s="609">
        <v>16.613994999999999</v>
      </c>
      <c r="F21" s="569">
        <v>16.283341</v>
      </c>
      <c r="G21" s="570">
        <v>78.563298000000003</v>
      </c>
      <c r="H21" s="569">
        <v>0</v>
      </c>
      <c r="I21" s="609">
        <v>130.759018</v>
      </c>
      <c r="J21" s="569">
        <v>47.513474000000002</v>
      </c>
      <c r="K21" s="609">
        <v>12.352149000000001</v>
      </c>
      <c r="L21" s="569">
        <v>12.235963</v>
      </c>
      <c r="M21" s="570">
        <v>77.532971000000003</v>
      </c>
      <c r="N21" s="569">
        <v>0</v>
      </c>
      <c r="O21" s="609">
        <v>125.77484200000001</v>
      </c>
      <c r="P21" s="569">
        <v>43.352474000000001</v>
      </c>
      <c r="Q21" s="609">
        <v>14.727327000000001</v>
      </c>
      <c r="R21" s="569">
        <v>12.446057</v>
      </c>
      <c r="S21" s="570">
        <v>79.115080000000006</v>
      </c>
      <c r="T21" s="569">
        <v>0</v>
      </c>
      <c r="U21" s="609">
        <v>119.327881</v>
      </c>
      <c r="V21" s="569">
        <v>119.327881</v>
      </c>
      <c r="W21" s="609">
        <v>14.551632</v>
      </c>
      <c r="X21" s="569">
        <v>14.551632</v>
      </c>
      <c r="Y21" s="570">
        <v>76.741461999999999</v>
      </c>
      <c r="Z21" s="569">
        <v>76.741461999999999</v>
      </c>
    </row>
    <row r="22" spans="2:26" ht="26.25" customHeight="1">
      <c r="B22" s="608" t="s">
        <v>430</v>
      </c>
      <c r="C22" s="609">
        <v>184.99196800000001</v>
      </c>
      <c r="D22" s="569">
        <v>80.241488000000004</v>
      </c>
      <c r="E22" s="609">
        <v>59.360467</v>
      </c>
      <c r="F22" s="569">
        <v>57.522528999999999</v>
      </c>
      <c r="G22" s="570">
        <v>103.24857</v>
      </c>
      <c r="H22" s="569">
        <v>14.454863</v>
      </c>
      <c r="I22" s="609">
        <v>220.859903</v>
      </c>
      <c r="J22" s="569">
        <v>77.088004999999995</v>
      </c>
      <c r="K22" s="609">
        <v>62.003340999999999</v>
      </c>
      <c r="L22" s="569">
        <v>58.161524999999997</v>
      </c>
      <c r="M22" s="570">
        <v>148.13620299999999</v>
      </c>
      <c r="N22" s="569">
        <v>12.824809</v>
      </c>
      <c r="O22" s="609">
        <v>308.49794900000001</v>
      </c>
      <c r="P22" s="569">
        <v>108.593265</v>
      </c>
      <c r="Q22" s="609">
        <v>81.976737</v>
      </c>
      <c r="R22" s="569">
        <v>74.503574</v>
      </c>
      <c r="S22" s="570">
        <v>135.99604400000001</v>
      </c>
      <c r="T22" s="569">
        <v>12.951969999999999</v>
      </c>
      <c r="U22" s="609">
        <v>318.29447499999998</v>
      </c>
      <c r="V22" s="569">
        <v>120.40757000000001</v>
      </c>
      <c r="W22" s="609">
        <v>71.348293999999996</v>
      </c>
      <c r="X22" s="569">
        <v>64.183884000000006</v>
      </c>
      <c r="Y22" s="570">
        <v>165.437465</v>
      </c>
      <c r="Z22" s="569">
        <v>34.332557000000001</v>
      </c>
    </row>
    <row r="23" spans="2:26" ht="26.25" customHeight="1">
      <c r="B23" s="608" t="s">
        <v>432</v>
      </c>
      <c r="C23" s="609">
        <v>8863.422383000001</v>
      </c>
      <c r="D23" s="569">
        <v>2590.105305</v>
      </c>
      <c r="E23" s="609">
        <v>1495.9286539999998</v>
      </c>
      <c r="F23" s="569">
        <v>1077.3844099999999</v>
      </c>
      <c r="G23" s="570">
        <v>5410.5854909999998</v>
      </c>
      <c r="H23" s="569">
        <v>1226.8992129999999</v>
      </c>
      <c r="I23" s="609">
        <v>8087.0034219999998</v>
      </c>
      <c r="J23" s="569">
        <v>2615.3781909999998</v>
      </c>
      <c r="K23" s="609">
        <v>1621.67984</v>
      </c>
      <c r="L23" s="569">
        <v>1184.7181109999999</v>
      </c>
      <c r="M23" s="570">
        <v>4634.8935670000001</v>
      </c>
      <c r="N23" s="569">
        <v>1119.146911</v>
      </c>
      <c r="O23" s="609">
        <v>7549.145144000001</v>
      </c>
      <c r="P23" s="569">
        <v>2661.385119</v>
      </c>
      <c r="Q23" s="609">
        <v>1654.1870119999999</v>
      </c>
      <c r="R23" s="569">
        <v>1244.8709739999999</v>
      </c>
      <c r="S23" s="570">
        <v>4056.7436990000001</v>
      </c>
      <c r="T23" s="569">
        <v>1102.9098580000002</v>
      </c>
      <c r="U23" s="609">
        <v>6552.6438980000003</v>
      </c>
      <c r="V23" s="569">
        <v>2491.692931</v>
      </c>
      <c r="W23" s="609">
        <v>1448.509665</v>
      </c>
      <c r="X23" s="569">
        <v>1151.637287</v>
      </c>
      <c r="Y23" s="570">
        <v>3493.1375049999997</v>
      </c>
      <c r="Z23" s="569">
        <v>1030.7057580000001</v>
      </c>
    </row>
    <row r="24" spans="2:26" ht="26.25" customHeight="1">
      <c r="B24" s="608" t="s">
        <v>619</v>
      </c>
      <c r="C24" s="609">
        <v>5146.7679690000014</v>
      </c>
      <c r="D24" s="569">
        <v>1781.5061469999998</v>
      </c>
      <c r="E24" s="609">
        <v>883.99522300000001</v>
      </c>
      <c r="F24" s="569">
        <v>715.13297399999999</v>
      </c>
      <c r="G24" s="570">
        <v>3921.2655349999995</v>
      </c>
      <c r="H24" s="610"/>
      <c r="I24" s="609">
        <v>4468.1458139999995</v>
      </c>
      <c r="J24" s="569">
        <v>1758.3297580000001</v>
      </c>
      <c r="K24" s="609">
        <v>912.94802900000002</v>
      </c>
      <c r="L24" s="569">
        <v>729.52834400000006</v>
      </c>
      <c r="M24" s="570">
        <v>3277.0357450000001</v>
      </c>
      <c r="N24" s="610"/>
      <c r="O24" s="609">
        <v>4118.3175849999998</v>
      </c>
      <c r="P24" s="569">
        <v>1867.4658930000001</v>
      </c>
      <c r="Q24" s="609">
        <v>993.11810600000001</v>
      </c>
      <c r="R24" s="569">
        <v>822.09907299999998</v>
      </c>
      <c r="S24" s="570">
        <v>2873.9857440000001</v>
      </c>
      <c r="T24" s="610"/>
      <c r="U24" s="609">
        <v>3602.7001279999999</v>
      </c>
      <c r="V24" s="569">
        <v>1735.923368</v>
      </c>
      <c r="W24" s="609">
        <v>961.39469899999995</v>
      </c>
      <c r="X24" s="569">
        <v>801.00218299999995</v>
      </c>
      <c r="Y24" s="570">
        <v>2448.7335829999997</v>
      </c>
      <c r="Z24" s="610"/>
    </row>
    <row r="25" spans="2:26" ht="26.25" customHeight="1" thickBot="1">
      <c r="B25" s="611" t="s">
        <v>434</v>
      </c>
      <c r="C25" s="612">
        <v>3139.650048</v>
      </c>
      <c r="D25" s="613">
        <v>1210.159089</v>
      </c>
      <c r="E25" s="612">
        <v>441.878444</v>
      </c>
      <c r="F25" s="613">
        <v>391.09377000000001</v>
      </c>
      <c r="G25" s="614">
        <v>2373.6233559999996</v>
      </c>
      <c r="H25" s="569">
        <v>702.572768</v>
      </c>
      <c r="I25" s="612">
        <v>2750.048225</v>
      </c>
      <c r="J25" s="613">
        <v>920.00561799999991</v>
      </c>
      <c r="K25" s="612">
        <v>390.26048300000002</v>
      </c>
      <c r="L25" s="613">
        <v>278.31203899999997</v>
      </c>
      <c r="M25" s="614">
        <v>2058.9524150000002</v>
      </c>
      <c r="N25" s="569">
        <v>535.45797399999992</v>
      </c>
      <c r="O25" s="612">
        <v>2555.049434</v>
      </c>
      <c r="P25" s="613">
        <v>901.48168799999996</v>
      </c>
      <c r="Q25" s="612">
        <v>405.14705699999996</v>
      </c>
      <c r="R25" s="613">
        <v>291.173362</v>
      </c>
      <c r="S25" s="614">
        <v>1862.6205380000001</v>
      </c>
      <c r="T25" s="569">
        <v>508.37453500000004</v>
      </c>
      <c r="U25" s="612">
        <v>2445.244443</v>
      </c>
      <c r="V25" s="613">
        <v>871.73421800000006</v>
      </c>
      <c r="W25" s="612">
        <v>415.20092199999999</v>
      </c>
      <c r="X25" s="613">
        <v>293.07227399999999</v>
      </c>
      <c r="Y25" s="614">
        <v>1733.2424840000001</v>
      </c>
      <c r="Z25" s="569">
        <v>479.86930999999998</v>
      </c>
    </row>
    <row r="26" spans="2:26" ht="26.25" customHeight="1" thickBot="1">
      <c r="B26" s="615" t="s">
        <v>623</v>
      </c>
      <c r="C26" s="616">
        <v>12376.016888</v>
      </c>
      <c r="D26" s="617">
        <v>3968.76055</v>
      </c>
      <c r="E26" s="616">
        <v>2030.0352949999999</v>
      </c>
      <c r="F26" s="617">
        <v>1558.4624490000001</v>
      </c>
      <c r="G26" s="618">
        <v>7966.3645139999999</v>
      </c>
      <c r="H26" s="619"/>
      <c r="I26" s="616">
        <v>11235.510033999999</v>
      </c>
      <c r="J26" s="617">
        <v>3693.3167319999998</v>
      </c>
      <c r="K26" s="616">
        <v>2096.5966119999998</v>
      </c>
      <c r="L26" s="617">
        <v>1543.656851</v>
      </c>
      <c r="M26" s="618">
        <v>6921.5803930000002</v>
      </c>
      <c r="N26" s="619"/>
      <c r="O26" s="616">
        <v>10579.907182000003</v>
      </c>
      <c r="P26" s="617">
        <v>3744.127211</v>
      </c>
      <c r="Q26" s="616">
        <v>2163.5609159999999</v>
      </c>
      <c r="R26" s="617">
        <v>1630.4496730000001</v>
      </c>
      <c r="S26" s="618">
        <v>6136.4834420000007</v>
      </c>
      <c r="T26" s="619"/>
      <c r="U26" s="616">
        <v>9494.8823850000008</v>
      </c>
      <c r="V26" s="617">
        <v>3632.1227990000002</v>
      </c>
      <c r="W26" s="616">
        <v>1957.5600730000001</v>
      </c>
      <c r="X26" s="617">
        <v>1530.898402</v>
      </c>
      <c r="Y26" s="618">
        <v>5470.2875469999999</v>
      </c>
      <c r="Z26" s="619"/>
    </row>
    <row r="27" spans="2:26" ht="26.25" customHeight="1" thickBot="1">
      <c r="B27" s="620" t="s">
        <v>639</v>
      </c>
      <c r="C27" s="616">
        <v>387.24812800000001</v>
      </c>
      <c r="D27" s="617">
        <v>169.749405</v>
      </c>
      <c r="E27" s="616">
        <v>5.030958</v>
      </c>
      <c r="F27" s="617">
        <v>3.8563960000000002</v>
      </c>
      <c r="G27" s="618">
        <v>85.884863999999993</v>
      </c>
      <c r="H27" s="621">
        <v>35.428933000000001</v>
      </c>
      <c r="I27" s="616">
        <v>296.72643099999999</v>
      </c>
      <c r="J27" s="617">
        <v>88.198773000000003</v>
      </c>
      <c r="K27" s="616">
        <v>4.993214</v>
      </c>
      <c r="L27" s="617">
        <v>3.8613590000000002</v>
      </c>
      <c r="M27" s="618">
        <v>64.917635000000004</v>
      </c>
      <c r="N27" s="621">
        <v>30.145246</v>
      </c>
      <c r="O27" s="616">
        <v>212.48775000000001</v>
      </c>
      <c r="P27" s="617">
        <v>85.917794999999998</v>
      </c>
      <c r="Q27" s="616">
        <v>4.6313649999999997</v>
      </c>
      <c r="R27" s="617">
        <v>3.7629139999999999</v>
      </c>
      <c r="S27" s="618">
        <v>68.701541999999989</v>
      </c>
      <c r="T27" s="621">
        <v>35.728904999999997</v>
      </c>
      <c r="U27" s="616">
        <v>209.04621</v>
      </c>
      <c r="V27" s="617">
        <v>93.116433999999998</v>
      </c>
      <c r="W27" s="616">
        <v>4.1935700000000002</v>
      </c>
      <c r="X27" s="617">
        <v>3.1901389999999998</v>
      </c>
      <c r="Y27" s="618">
        <v>82.482973999999999</v>
      </c>
      <c r="Z27" s="621">
        <v>45.027138000000001</v>
      </c>
    </row>
    <row r="28" spans="2:26" ht="26.25" customHeight="1" thickBot="1">
      <c r="B28" s="622" t="s">
        <v>640</v>
      </c>
      <c r="C28" s="623"/>
      <c r="D28" s="623"/>
      <c r="E28" s="623"/>
      <c r="F28" s="623"/>
      <c r="G28" s="623"/>
      <c r="H28" s="624"/>
      <c r="I28" s="623"/>
      <c r="J28" s="623"/>
      <c r="K28" s="623"/>
      <c r="L28" s="623"/>
      <c r="M28" s="623"/>
      <c r="N28" s="624"/>
      <c r="O28" s="623"/>
      <c r="P28" s="623"/>
      <c r="Q28" s="623"/>
      <c r="R28" s="623"/>
      <c r="S28" s="623"/>
      <c r="T28" s="624"/>
      <c r="U28" s="623"/>
      <c r="V28" s="623"/>
      <c r="W28" s="623"/>
      <c r="X28" s="623"/>
      <c r="Y28" s="623"/>
      <c r="Z28" s="624"/>
    </row>
    <row r="29" spans="2:26" ht="26.25" customHeight="1" thickBot="1">
      <c r="B29" s="625" t="s">
        <v>641</v>
      </c>
      <c r="C29" s="626">
        <v>0</v>
      </c>
      <c r="D29" s="627"/>
      <c r="E29" s="628"/>
      <c r="F29" s="628"/>
      <c r="G29" s="628"/>
      <c r="H29" s="629"/>
      <c r="I29" s="626">
        <v>0</v>
      </c>
      <c r="J29" s="627"/>
      <c r="K29" s="628"/>
      <c r="L29" s="628"/>
      <c r="M29" s="628"/>
      <c r="N29" s="629"/>
      <c r="O29" s="626">
        <v>0</v>
      </c>
      <c r="P29" s="627"/>
      <c r="Q29" s="628"/>
      <c r="R29" s="628"/>
      <c r="S29" s="628"/>
      <c r="T29" s="629"/>
      <c r="U29" s="626">
        <v>0</v>
      </c>
      <c r="V29" s="627"/>
      <c r="W29" s="628"/>
      <c r="X29" s="628"/>
      <c r="Y29" s="628"/>
      <c r="Z29" s="629"/>
    </row>
    <row r="30" spans="2:26" ht="34.5" customHeight="1" thickBot="1">
      <c r="B30" s="625" t="s">
        <v>642</v>
      </c>
      <c r="C30" s="626">
        <v>0</v>
      </c>
      <c r="D30" s="630"/>
      <c r="E30" s="631"/>
      <c r="F30" s="631"/>
      <c r="G30" s="631"/>
      <c r="H30" s="632"/>
      <c r="I30" s="626">
        <v>0</v>
      </c>
      <c r="J30" s="630"/>
      <c r="K30" s="631"/>
      <c r="L30" s="631"/>
      <c r="M30" s="631"/>
      <c r="N30" s="632"/>
      <c r="O30" s="626">
        <v>0</v>
      </c>
      <c r="P30" s="630"/>
      <c r="Q30" s="631"/>
      <c r="R30" s="631"/>
      <c r="S30" s="631"/>
      <c r="T30" s="632"/>
      <c r="U30" s="626">
        <v>0</v>
      </c>
      <c r="V30" s="630"/>
      <c r="W30" s="631"/>
      <c r="X30" s="631"/>
      <c r="Y30" s="631"/>
      <c r="Z30" s="632"/>
    </row>
    <row r="31" spans="2:26" ht="25.5" customHeight="1">
      <c r="C31" s="633" t="s">
        <v>643</v>
      </c>
      <c r="O31" s="633"/>
    </row>
    <row r="32" spans="2:26" s="184" customFormat="1" ht="54" customHeight="1">
      <c r="C32" s="908" t="s">
        <v>644</v>
      </c>
      <c r="D32" s="908"/>
      <c r="E32" s="908"/>
      <c r="F32" s="908"/>
      <c r="G32" s="908"/>
      <c r="H32" s="908"/>
      <c r="I32" s="908"/>
      <c r="J32" s="908"/>
      <c r="K32" s="908"/>
      <c r="L32" s="908"/>
      <c r="M32" s="908"/>
      <c r="N32" s="908"/>
      <c r="O32" s="908"/>
      <c r="P32" s="908"/>
      <c r="Q32" s="908"/>
      <c r="R32" s="908"/>
      <c r="S32" s="908"/>
      <c r="T32" s="908"/>
      <c r="U32" s="908"/>
      <c r="V32" s="908"/>
      <c r="W32" s="908"/>
      <c r="X32" s="908"/>
      <c r="Y32" s="908"/>
      <c r="Z32" s="908"/>
    </row>
    <row r="33" spans="2:26" s="184" customFormat="1" ht="29.1" customHeight="1">
      <c r="B33" s="590"/>
      <c r="C33" s="908" t="s">
        <v>645</v>
      </c>
      <c r="D33" s="908"/>
      <c r="E33" s="908"/>
      <c r="F33" s="908"/>
      <c r="G33" s="908"/>
      <c r="H33" s="908"/>
      <c r="I33" s="908"/>
      <c r="J33" s="908"/>
      <c r="K33" s="908"/>
      <c r="L33" s="908"/>
      <c r="M33" s="908"/>
      <c r="N33" s="908"/>
      <c r="O33" s="908"/>
      <c r="P33" s="908"/>
      <c r="Q33" s="908"/>
      <c r="R33" s="908"/>
      <c r="S33" s="908"/>
      <c r="T33" s="908"/>
      <c r="U33" s="908"/>
      <c r="V33" s="908"/>
      <c r="W33" s="908"/>
      <c r="X33" s="908"/>
      <c r="Y33" s="908"/>
      <c r="Z33" s="908"/>
    </row>
    <row r="34" spans="2:26">
      <c r="C34" s="909"/>
      <c r="D34" s="909"/>
      <c r="E34" s="909"/>
      <c r="F34" s="909"/>
      <c r="G34" s="909"/>
      <c r="H34" s="909"/>
      <c r="I34" s="909"/>
      <c r="J34" s="909"/>
      <c r="K34" s="909"/>
      <c r="L34" s="909"/>
      <c r="M34" s="909"/>
      <c r="N34" s="909"/>
      <c r="O34" s="909"/>
      <c r="P34" s="909"/>
      <c r="Q34" s="909"/>
      <c r="R34" s="909"/>
      <c r="S34" s="909"/>
      <c r="T34" s="909"/>
      <c r="U34" s="909"/>
      <c r="V34" s="909"/>
      <c r="W34" s="909"/>
      <c r="X34" s="909"/>
      <c r="Y34" s="909"/>
      <c r="Z34" s="909"/>
    </row>
    <row r="35" spans="2:26">
      <c r="C35" s="909"/>
      <c r="D35" s="909"/>
      <c r="E35" s="909"/>
      <c r="F35" s="909"/>
      <c r="G35" s="909"/>
      <c r="H35" s="909"/>
      <c r="I35" s="909"/>
      <c r="J35" s="909"/>
      <c r="K35" s="909"/>
      <c r="L35" s="909"/>
      <c r="M35" s="909"/>
      <c r="N35" s="909"/>
      <c r="O35" s="909"/>
      <c r="P35" s="909"/>
      <c r="Q35" s="909"/>
      <c r="R35" s="909"/>
      <c r="S35" s="909"/>
      <c r="T35" s="909"/>
      <c r="U35" s="909"/>
      <c r="V35" s="909"/>
      <c r="W35" s="909"/>
      <c r="X35" s="909"/>
      <c r="Y35" s="909"/>
      <c r="Z35" s="909"/>
    </row>
    <row r="36" spans="2:26">
      <c r="C36" s="909"/>
      <c r="D36" s="909"/>
      <c r="E36" s="909"/>
      <c r="F36" s="909"/>
      <c r="G36" s="909"/>
      <c r="H36" s="909"/>
      <c r="I36" s="909"/>
      <c r="J36" s="909"/>
      <c r="K36" s="909"/>
      <c r="L36" s="909"/>
      <c r="M36" s="909"/>
      <c r="N36" s="909"/>
      <c r="O36" s="909"/>
      <c r="P36" s="909"/>
      <c r="Q36" s="909"/>
      <c r="R36" s="909"/>
      <c r="S36" s="909"/>
      <c r="T36" s="909"/>
      <c r="U36" s="909"/>
      <c r="V36" s="909"/>
      <c r="W36" s="909"/>
      <c r="X36" s="909"/>
      <c r="Y36" s="909"/>
      <c r="Z36" s="909"/>
    </row>
  </sheetData>
  <sheetProtection algorithmName="SHA-512" hashValue="4uEHQWS/UuqsWl1eC0WPL8+D86Ak7dEBeTnQ7aXLIX4zdzbtl/kiyEHmbVSdjxn3AKtrs61X6zEA3A5L3kAbfQ==" saltValue="lUL37+yeRemg5rPCrMlx2Q==" spinCount="100000" sheet="1" objects="1" scenarios="1" formatCells="0" formatColumns="0" formatRows="0"/>
  <mergeCells count="44">
    <mergeCell ref="C2:N2"/>
    <mergeCell ref="O2:Z2"/>
    <mergeCell ref="C3:N3"/>
    <mergeCell ref="O3:Z3"/>
    <mergeCell ref="C4:N4"/>
    <mergeCell ref="O4:Z4"/>
    <mergeCell ref="W7:X7"/>
    <mergeCell ref="Y7:Z7"/>
    <mergeCell ref="C6:H6"/>
    <mergeCell ref="I6:N6"/>
    <mergeCell ref="O6:T6"/>
    <mergeCell ref="U6:Z6"/>
    <mergeCell ref="C7:D7"/>
    <mergeCell ref="E7:F7"/>
    <mergeCell ref="G7:H7"/>
    <mergeCell ref="I7:J7"/>
    <mergeCell ref="K7:L7"/>
    <mergeCell ref="M7:N7"/>
    <mergeCell ref="J8:J10"/>
    <mergeCell ref="O7:P7"/>
    <mergeCell ref="Q7:R7"/>
    <mergeCell ref="S7:T7"/>
    <mergeCell ref="U7:V7"/>
    <mergeCell ref="C8:C10"/>
    <mergeCell ref="D8:D10"/>
    <mergeCell ref="F8:F10"/>
    <mergeCell ref="H8:H10"/>
    <mergeCell ref="I8:I10"/>
    <mergeCell ref="C33:N33"/>
    <mergeCell ref="O33:Z33"/>
    <mergeCell ref="C34:N36"/>
    <mergeCell ref="O34:Z36"/>
    <mergeCell ref="U8:U10"/>
    <mergeCell ref="V8:V10"/>
    <mergeCell ref="X8:X10"/>
    <mergeCell ref="Z8:Z10"/>
    <mergeCell ref="C32:N32"/>
    <mergeCell ref="O32:Z32"/>
    <mergeCell ref="L8:L10"/>
    <mergeCell ref="N8:N10"/>
    <mergeCell ref="O8:O10"/>
    <mergeCell ref="P8:P10"/>
    <mergeCell ref="R8:R10"/>
    <mergeCell ref="T8:T10"/>
  </mergeCells>
  <pageMargins left="0.70866141732283472" right="0.70866141732283472" top="0.74803149606299213" bottom="0.74803149606299213" header="0.31496062992125984" footer="0.31496062992125984"/>
  <pageSetup paperSize="9" scale="40" fitToWidth="2" fitToHeight="0" orientation="landscape" r:id="rId1"/>
  <headerFooter>
    <oddHeader>&amp;L&amp;"Calibri"&amp;12&amp;K000000 EBA Regular Use&amp;1#_x000D_</oddHeader>
  </headerFooter>
  <colBreaks count="1" manualBreakCount="1">
    <brk id="14" max="3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F7DA4-9141-4093-843E-6AE4A3345E8F}">
  <sheetPr>
    <pageSetUpPr fitToPage="1"/>
  </sheetPr>
  <dimension ref="A1:Z35"/>
  <sheetViews>
    <sheetView zoomScale="70" zoomScaleNormal="70" workbookViewId="0">
      <selection activeCell="B33" sqref="B33:Z35"/>
    </sheetView>
  </sheetViews>
  <sheetFormatPr defaultColWidth="9.21875" defaultRowHeight="13.2"/>
  <cols>
    <col min="1" max="1" width="9.21875" style="182"/>
    <col min="2" max="2" width="37.44140625" style="182" customWidth="1"/>
    <col min="3" max="26" width="13.5546875" style="182" customWidth="1"/>
    <col min="27" max="16384" width="9.21875" style="182"/>
  </cols>
  <sheetData>
    <row r="1" spans="1:26">
      <c r="B1" s="634"/>
      <c r="C1" s="634">
        <v>202209</v>
      </c>
      <c r="D1" s="634">
        <v>202209</v>
      </c>
      <c r="E1" s="634">
        <v>202209</v>
      </c>
      <c r="F1" s="634">
        <v>202209</v>
      </c>
      <c r="G1" s="634">
        <v>202209</v>
      </c>
      <c r="H1" s="634">
        <v>202209</v>
      </c>
      <c r="I1" s="634">
        <v>202212</v>
      </c>
      <c r="J1" s="634">
        <v>202212</v>
      </c>
      <c r="K1" s="634">
        <v>202212</v>
      </c>
      <c r="L1" s="634">
        <v>202212</v>
      </c>
      <c r="M1" s="634">
        <v>202212</v>
      </c>
      <c r="N1" s="634">
        <v>202212</v>
      </c>
      <c r="O1" s="634">
        <v>202303</v>
      </c>
      <c r="P1" s="634">
        <v>202303</v>
      </c>
      <c r="Q1" s="634">
        <v>202303</v>
      </c>
      <c r="R1" s="634">
        <v>202303</v>
      </c>
      <c r="S1" s="634">
        <v>202303</v>
      </c>
      <c r="T1" s="634">
        <v>202303</v>
      </c>
      <c r="U1" s="634">
        <v>202306</v>
      </c>
      <c r="V1" s="634">
        <v>202306</v>
      </c>
      <c r="W1" s="634">
        <v>202306</v>
      </c>
      <c r="X1" s="634">
        <v>202306</v>
      </c>
      <c r="Y1" s="634">
        <v>202306</v>
      </c>
      <c r="Z1" s="634">
        <v>202306</v>
      </c>
    </row>
    <row r="2" spans="1:26" ht="24.6">
      <c r="C2" s="942" t="s">
        <v>1</v>
      </c>
      <c r="D2" s="942"/>
      <c r="E2" s="942"/>
      <c r="F2" s="942"/>
      <c r="G2" s="942"/>
      <c r="H2" s="942"/>
      <c r="I2" s="942"/>
      <c r="J2" s="942"/>
      <c r="K2" s="942"/>
      <c r="L2" s="942"/>
      <c r="M2" s="942"/>
      <c r="N2" s="924"/>
      <c r="Q2" s="635"/>
    </row>
    <row r="3" spans="1:26" ht="17.399999999999999">
      <c r="C3" s="687" t="s">
        <v>646</v>
      </c>
      <c r="D3" s="687"/>
      <c r="E3" s="687"/>
      <c r="F3" s="687"/>
      <c r="G3" s="687"/>
      <c r="H3" s="687"/>
      <c r="I3" s="687"/>
      <c r="J3" s="687"/>
      <c r="K3" s="687"/>
      <c r="L3" s="687"/>
      <c r="M3" s="687"/>
      <c r="N3" s="924"/>
    </row>
    <row r="4" spans="1:26" ht="17.399999999999999">
      <c r="C4" s="696" t="str">
        <f>Cover!C5</f>
        <v>Intesa Sanpaolo S.p.A.</v>
      </c>
      <c r="D4" s="696"/>
      <c r="E4" s="696"/>
      <c r="F4" s="696"/>
      <c r="G4" s="696"/>
      <c r="H4" s="696"/>
      <c r="I4" s="696"/>
      <c r="J4" s="696"/>
      <c r="K4" s="696"/>
      <c r="L4" s="696"/>
      <c r="M4" s="696"/>
      <c r="N4" s="924"/>
    </row>
    <row r="6" spans="1:26" ht="13.8" thickBot="1"/>
    <row r="7" spans="1:26">
      <c r="C7" s="939" t="s">
        <v>12</v>
      </c>
      <c r="D7" s="940"/>
      <c r="E7" s="940"/>
      <c r="F7" s="940"/>
      <c r="G7" s="940"/>
      <c r="H7" s="941"/>
      <c r="I7" s="939" t="s">
        <v>13</v>
      </c>
      <c r="J7" s="940"/>
      <c r="K7" s="940"/>
      <c r="L7" s="940"/>
      <c r="M7" s="940"/>
      <c r="N7" s="941"/>
      <c r="O7" s="939" t="s">
        <v>14</v>
      </c>
      <c r="P7" s="940"/>
      <c r="Q7" s="940"/>
      <c r="R7" s="940"/>
      <c r="S7" s="940"/>
      <c r="T7" s="941"/>
      <c r="U7" s="939" t="s">
        <v>15</v>
      </c>
      <c r="V7" s="940"/>
      <c r="W7" s="940"/>
      <c r="X7" s="940"/>
      <c r="Y7" s="940"/>
      <c r="Z7" s="941"/>
    </row>
    <row r="8" spans="1:26" ht="23.25" customHeight="1">
      <c r="C8" s="929" t="s">
        <v>647</v>
      </c>
      <c r="D8" s="930"/>
      <c r="E8" s="930"/>
      <c r="F8" s="930"/>
      <c r="G8" s="931" t="s">
        <v>648</v>
      </c>
      <c r="H8" s="934" t="s">
        <v>649</v>
      </c>
      <c r="I8" s="929" t="s">
        <v>647</v>
      </c>
      <c r="J8" s="930"/>
      <c r="K8" s="930"/>
      <c r="L8" s="930"/>
      <c r="M8" s="931" t="s">
        <v>648</v>
      </c>
      <c r="N8" s="934" t="s">
        <v>649</v>
      </c>
      <c r="O8" s="929" t="s">
        <v>647</v>
      </c>
      <c r="P8" s="930"/>
      <c r="Q8" s="930"/>
      <c r="R8" s="930"/>
      <c r="S8" s="931" t="s">
        <v>648</v>
      </c>
      <c r="T8" s="934" t="s">
        <v>649</v>
      </c>
      <c r="U8" s="929" t="s">
        <v>647</v>
      </c>
      <c r="V8" s="930"/>
      <c r="W8" s="930"/>
      <c r="X8" s="930"/>
      <c r="Y8" s="931" t="s">
        <v>648</v>
      </c>
      <c r="Z8" s="934" t="s">
        <v>649</v>
      </c>
    </row>
    <row r="9" spans="1:26" ht="43.35" customHeight="1">
      <c r="C9" s="636"/>
      <c r="D9" s="637" t="s">
        <v>650</v>
      </c>
      <c r="E9" s="638"/>
      <c r="F9" s="937" t="s">
        <v>651</v>
      </c>
      <c r="G9" s="932"/>
      <c r="H9" s="935"/>
      <c r="I9" s="636"/>
      <c r="J9" s="637" t="s">
        <v>650</v>
      </c>
      <c r="K9" s="638"/>
      <c r="L9" s="937" t="s">
        <v>651</v>
      </c>
      <c r="M9" s="932"/>
      <c r="N9" s="935"/>
      <c r="O9" s="636"/>
      <c r="P9" s="637" t="s">
        <v>650</v>
      </c>
      <c r="Q9" s="638"/>
      <c r="R9" s="937" t="s">
        <v>651</v>
      </c>
      <c r="S9" s="932"/>
      <c r="T9" s="935"/>
      <c r="U9" s="636"/>
      <c r="V9" s="637" t="s">
        <v>650</v>
      </c>
      <c r="W9" s="638"/>
      <c r="X9" s="937" t="s">
        <v>651</v>
      </c>
      <c r="Y9" s="932"/>
      <c r="Z9" s="935"/>
    </row>
    <row r="10" spans="1:26" ht="46.35" customHeight="1" thickBot="1">
      <c r="B10" s="639" t="s">
        <v>296</v>
      </c>
      <c r="C10" s="640"/>
      <c r="D10" s="641"/>
      <c r="E10" s="641" t="s">
        <v>652</v>
      </c>
      <c r="F10" s="938"/>
      <c r="G10" s="933"/>
      <c r="H10" s="936"/>
      <c r="I10" s="640"/>
      <c r="J10" s="641"/>
      <c r="K10" s="641" t="s">
        <v>652</v>
      </c>
      <c r="L10" s="938"/>
      <c r="M10" s="933"/>
      <c r="N10" s="936"/>
      <c r="O10" s="640"/>
      <c r="P10" s="641"/>
      <c r="Q10" s="641" t="s">
        <v>652</v>
      </c>
      <c r="R10" s="938"/>
      <c r="S10" s="933"/>
      <c r="T10" s="936"/>
      <c r="U10" s="640"/>
      <c r="V10" s="641"/>
      <c r="W10" s="641" t="s">
        <v>652</v>
      </c>
      <c r="X10" s="938"/>
      <c r="Y10" s="933"/>
      <c r="Z10" s="936"/>
    </row>
    <row r="11" spans="1:26">
      <c r="A11" s="642"/>
      <c r="B11" s="643" t="s">
        <v>653</v>
      </c>
      <c r="C11" s="644">
        <v>4223.0723479999997</v>
      </c>
      <c r="D11" s="645">
        <v>186.79422700000001</v>
      </c>
      <c r="E11" s="646">
        <v>186.79422700000001</v>
      </c>
      <c r="F11" s="645">
        <v>4214.7445770000004</v>
      </c>
      <c r="G11" s="647">
        <v>139.161644</v>
      </c>
      <c r="H11" s="648">
        <v>0</v>
      </c>
      <c r="I11" s="644">
        <v>4060.3185170000002</v>
      </c>
      <c r="J11" s="645">
        <v>178.098704</v>
      </c>
      <c r="K11" s="646">
        <v>178.098704</v>
      </c>
      <c r="L11" s="645">
        <v>4060.3185159999998</v>
      </c>
      <c r="M11" s="647">
        <v>141.125508</v>
      </c>
      <c r="N11" s="648">
        <v>0</v>
      </c>
      <c r="O11" s="644">
        <v>4046.6131810000002</v>
      </c>
      <c r="P11" s="645">
        <v>185.87626900000001</v>
      </c>
      <c r="Q11" s="646">
        <v>185.87626900000001</v>
      </c>
      <c r="R11" s="645">
        <v>4046.6131810000002</v>
      </c>
      <c r="S11" s="647">
        <v>141.94710000000001</v>
      </c>
      <c r="T11" s="648">
        <v>0</v>
      </c>
      <c r="U11" s="644">
        <v>3962.9826760000001</v>
      </c>
      <c r="V11" s="645">
        <v>186.46440699999999</v>
      </c>
      <c r="W11" s="646">
        <v>186.46440699999999</v>
      </c>
      <c r="X11" s="645">
        <v>3961.706056</v>
      </c>
      <c r="Y11" s="647">
        <v>148.58313200000001</v>
      </c>
      <c r="Z11" s="648">
        <v>0</v>
      </c>
    </row>
    <row r="12" spans="1:26">
      <c r="A12" s="642"/>
      <c r="B12" s="643" t="s">
        <v>654</v>
      </c>
      <c r="C12" s="649">
        <v>3626.7175940000002</v>
      </c>
      <c r="D12" s="650">
        <v>260.546694</v>
      </c>
      <c r="E12" s="651">
        <v>260.546694</v>
      </c>
      <c r="F12" s="650">
        <v>3626.7075439999999</v>
      </c>
      <c r="G12" s="652">
        <v>287.697112</v>
      </c>
      <c r="H12" s="653">
        <v>0</v>
      </c>
      <c r="I12" s="649">
        <v>3337.4772750000002</v>
      </c>
      <c r="J12" s="650">
        <v>242.84299799999999</v>
      </c>
      <c r="K12" s="651">
        <v>242.84299799999999</v>
      </c>
      <c r="L12" s="650">
        <v>3337.469102</v>
      </c>
      <c r="M12" s="652">
        <v>290.25996600000002</v>
      </c>
      <c r="N12" s="653">
        <v>0</v>
      </c>
      <c r="O12" s="649">
        <v>3175.0451050000001</v>
      </c>
      <c r="P12" s="650">
        <v>240.21158</v>
      </c>
      <c r="Q12" s="651">
        <v>240.21158</v>
      </c>
      <c r="R12" s="650">
        <v>3175.0183240000001</v>
      </c>
      <c r="S12" s="652">
        <v>274.36019800000003</v>
      </c>
      <c r="T12" s="653">
        <v>1.8506999999999999E-2</v>
      </c>
      <c r="U12" s="649">
        <v>2701.4737660000001</v>
      </c>
      <c r="V12" s="650">
        <v>197.59392800000001</v>
      </c>
      <c r="W12" s="651">
        <v>197.59392800000001</v>
      </c>
      <c r="X12" s="650">
        <v>2701.4672919999998</v>
      </c>
      <c r="Y12" s="652">
        <v>250.06477100000001</v>
      </c>
      <c r="Z12" s="653">
        <v>0</v>
      </c>
    </row>
    <row r="13" spans="1:26">
      <c r="A13" s="642"/>
      <c r="B13" s="643" t="s">
        <v>655</v>
      </c>
      <c r="C13" s="649">
        <v>59697.061590999998</v>
      </c>
      <c r="D13" s="650">
        <v>1438.2555110000001</v>
      </c>
      <c r="E13" s="651">
        <v>1438.2555110000001</v>
      </c>
      <c r="F13" s="650">
        <v>59449.970001000002</v>
      </c>
      <c r="G13" s="652">
        <v>1113.0131630000001</v>
      </c>
      <c r="H13" s="653">
        <v>7.2890949999999997</v>
      </c>
      <c r="I13" s="649">
        <v>55285.294011999998</v>
      </c>
      <c r="J13" s="650">
        <v>1592.6557749999999</v>
      </c>
      <c r="K13" s="651">
        <v>1592.6557749999999</v>
      </c>
      <c r="L13" s="650">
        <v>55048.175511000001</v>
      </c>
      <c r="M13" s="652">
        <v>1042.515654</v>
      </c>
      <c r="N13" s="653">
        <v>8.0221140000000002</v>
      </c>
      <c r="O13" s="649">
        <v>53775.591272999998</v>
      </c>
      <c r="P13" s="650">
        <v>1634.358999</v>
      </c>
      <c r="Q13" s="651">
        <v>1634.358999</v>
      </c>
      <c r="R13" s="650">
        <v>53491.481524000003</v>
      </c>
      <c r="S13" s="652">
        <v>1082.2432309999999</v>
      </c>
      <c r="T13" s="653">
        <v>9.3182189999999991</v>
      </c>
      <c r="U13" s="649">
        <v>52858.887257000002</v>
      </c>
      <c r="V13" s="650">
        <v>1377.1895979999999</v>
      </c>
      <c r="W13" s="651">
        <v>1377.1895979999999</v>
      </c>
      <c r="X13" s="650">
        <v>52581.220944000001</v>
      </c>
      <c r="Y13" s="652">
        <v>927.84135300000003</v>
      </c>
      <c r="Z13" s="653">
        <v>15.888574</v>
      </c>
    </row>
    <row r="14" spans="1:26" ht="26.4">
      <c r="A14" s="642"/>
      <c r="B14" s="643" t="s">
        <v>656</v>
      </c>
      <c r="C14" s="649">
        <v>14221.712583</v>
      </c>
      <c r="D14" s="650">
        <v>141.038713</v>
      </c>
      <c r="E14" s="651">
        <v>141.038713</v>
      </c>
      <c r="F14" s="650">
        <v>14220.613977000001</v>
      </c>
      <c r="G14" s="652">
        <v>141.03511700000001</v>
      </c>
      <c r="H14" s="653">
        <v>0</v>
      </c>
      <c r="I14" s="649">
        <v>11644.484908</v>
      </c>
      <c r="J14" s="650">
        <v>146.65605300000001</v>
      </c>
      <c r="K14" s="651">
        <v>146.65605300000001</v>
      </c>
      <c r="L14" s="650">
        <v>11643.372481</v>
      </c>
      <c r="M14" s="652">
        <v>128.10238799999999</v>
      </c>
      <c r="N14" s="653">
        <v>0</v>
      </c>
      <c r="O14" s="649">
        <v>11444.088268</v>
      </c>
      <c r="P14" s="650">
        <v>143.69364899999999</v>
      </c>
      <c r="Q14" s="651">
        <v>143.69364899999999</v>
      </c>
      <c r="R14" s="650">
        <v>11443.000649999998</v>
      </c>
      <c r="S14" s="652">
        <v>127.25637999999999</v>
      </c>
      <c r="T14" s="653">
        <v>0</v>
      </c>
      <c r="U14" s="649">
        <v>10668.884610999999</v>
      </c>
      <c r="V14" s="650">
        <v>162.39896400000001</v>
      </c>
      <c r="W14" s="651">
        <v>162.39896400000001</v>
      </c>
      <c r="X14" s="650">
        <v>10667.705970999999</v>
      </c>
      <c r="Y14" s="652">
        <v>160.14541199999999</v>
      </c>
      <c r="Z14" s="653">
        <v>0</v>
      </c>
    </row>
    <row r="15" spans="1:26">
      <c r="A15" s="642"/>
      <c r="B15" s="643" t="s">
        <v>657</v>
      </c>
      <c r="C15" s="649">
        <v>2638.5452249999998</v>
      </c>
      <c r="D15" s="650">
        <v>43.100341999999998</v>
      </c>
      <c r="E15" s="651">
        <v>43.100341999999998</v>
      </c>
      <c r="F15" s="650">
        <v>2638.5452249999998</v>
      </c>
      <c r="G15" s="652">
        <v>29.975213</v>
      </c>
      <c r="H15" s="653">
        <v>0</v>
      </c>
      <c r="I15" s="649">
        <v>2452.215287</v>
      </c>
      <c r="J15" s="650">
        <v>39.906602999999997</v>
      </c>
      <c r="K15" s="651">
        <v>39.906602999999997</v>
      </c>
      <c r="L15" s="650">
        <v>2452.2152860000001</v>
      </c>
      <c r="M15" s="652">
        <v>34.165622999999997</v>
      </c>
      <c r="N15" s="653">
        <v>0</v>
      </c>
      <c r="O15" s="649">
        <v>2471.7056459999999</v>
      </c>
      <c r="P15" s="650">
        <v>39.093004999999998</v>
      </c>
      <c r="Q15" s="651">
        <v>39.093004999999998</v>
      </c>
      <c r="R15" s="650">
        <v>2471.7056459999999</v>
      </c>
      <c r="S15" s="652">
        <v>33.212842000000002</v>
      </c>
      <c r="T15" s="653">
        <v>0</v>
      </c>
      <c r="U15" s="649">
        <v>2317.3495170000001</v>
      </c>
      <c r="V15" s="650">
        <v>42.296297000000003</v>
      </c>
      <c r="W15" s="651">
        <v>42.296297000000003</v>
      </c>
      <c r="X15" s="650">
        <v>2317.3495170000001</v>
      </c>
      <c r="Y15" s="652">
        <v>36.216802999999999</v>
      </c>
      <c r="Z15" s="653">
        <v>0</v>
      </c>
    </row>
    <row r="16" spans="1:26">
      <c r="A16" s="642"/>
      <c r="B16" s="643" t="s">
        <v>658</v>
      </c>
      <c r="C16" s="649">
        <v>15131.533945999998</v>
      </c>
      <c r="D16" s="650">
        <v>1162.6497449999999</v>
      </c>
      <c r="E16" s="651">
        <v>1162.6497449999999</v>
      </c>
      <c r="F16" s="650">
        <v>15110.843595</v>
      </c>
      <c r="G16" s="652">
        <v>778.02034600000002</v>
      </c>
      <c r="H16" s="653">
        <v>2.600606</v>
      </c>
      <c r="I16" s="649">
        <v>14329.631960000001</v>
      </c>
      <c r="J16" s="650">
        <v>1256.6364209999999</v>
      </c>
      <c r="K16" s="651">
        <v>1256.6364209999999</v>
      </c>
      <c r="L16" s="650">
        <v>14307.841673000001</v>
      </c>
      <c r="M16" s="652">
        <v>795.890714</v>
      </c>
      <c r="N16" s="653">
        <v>2.6506639999999999</v>
      </c>
      <c r="O16" s="649">
        <v>14438.665245</v>
      </c>
      <c r="P16" s="650">
        <v>1271.2151409999999</v>
      </c>
      <c r="Q16" s="651">
        <v>1271.2151409999999</v>
      </c>
      <c r="R16" s="650">
        <v>14414.888377999998</v>
      </c>
      <c r="S16" s="652">
        <v>791.147426</v>
      </c>
      <c r="T16" s="653">
        <v>4.8733069999999996</v>
      </c>
      <c r="U16" s="649">
        <v>13914.603243</v>
      </c>
      <c r="V16" s="650">
        <v>1259.549497</v>
      </c>
      <c r="W16" s="651">
        <v>1259.549497</v>
      </c>
      <c r="X16" s="650">
        <v>13893.739157</v>
      </c>
      <c r="Y16" s="652">
        <v>738.76785400000006</v>
      </c>
      <c r="Z16" s="653">
        <v>2.5792799999999998</v>
      </c>
    </row>
    <row r="17" spans="1:26">
      <c r="A17" s="642"/>
      <c r="B17" s="643" t="s">
        <v>659</v>
      </c>
      <c r="C17" s="649">
        <v>36092.055808999998</v>
      </c>
      <c r="D17" s="650">
        <v>985.51859200000001</v>
      </c>
      <c r="E17" s="651">
        <v>985.51859200000001</v>
      </c>
      <c r="F17" s="650">
        <v>36065.613297000004</v>
      </c>
      <c r="G17" s="652">
        <v>807.953351</v>
      </c>
      <c r="H17" s="653">
        <v>2.0448000000000001E-2</v>
      </c>
      <c r="I17" s="649">
        <v>32842.193478000001</v>
      </c>
      <c r="J17" s="650">
        <v>966.82638599999996</v>
      </c>
      <c r="K17" s="651">
        <v>966.82638599999996</v>
      </c>
      <c r="L17" s="650">
        <v>32823.161154000001</v>
      </c>
      <c r="M17" s="652">
        <v>705.45065699999998</v>
      </c>
      <c r="N17" s="653">
        <v>0</v>
      </c>
      <c r="O17" s="649">
        <v>32507.475189000001</v>
      </c>
      <c r="P17" s="650">
        <v>1007.491623</v>
      </c>
      <c r="Q17" s="651">
        <v>1007.491623</v>
      </c>
      <c r="R17" s="650">
        <v>32486.654896</v>
      </c>
      <c r="S17" s="652">
        <v>715.99563699999999</v>
      </c>
      <c r="T17" s="653">
        <v>2.8552000000000001E-2</v>
      </c>
      <c r="U17" s="649">
        <v>31426.384342000001</v>
      </c>
      <c r="V17" s="650">
        <v>1010.047119</v>
      </c>
      <c r="W17" s="651">
        <v>1010.047119</v>
      </c>
      <c r="X17" s="650">
        <v>31400.863219999996</v>
      </c>
      <c r="Y17" s="652">
        <v>732.35557500000004</v>
      </c>
      <c r="Z17" s="653">
        <v>2.2338049999999998</v>
      </c>
    </row>
    <row r="18" spans="1:26">
      <c r="A18" s="642"/>
      <c r="B18" s="643" t="s">
        <v>660</v>
      </c>
      <c r="C18" s="649">
        <v>14963.376190999999</v>
      </c>
      <c r="D18" s="650">
        <v>300.33532400000001</v>
      </c>
      <c r="E18" s="651">
        <v>300.33532400000001</v>
      </c>
      <c r="F18" s="650">
        <v>14963.301233</v>
      </c>
      <c r="G18" s="652">
        <v>297.97125299999999</v>
      </c>
      <c r="H18" s="653">
        <v>6.9484000000000004E-2</v>
      </c>
      <c r="I18" s="649">
        <v>14075.634110000003</v>
      </c>
      <c r="J18" s="650">
        <v>222.80426700000001</v>
      </c>
      <c r="K18" s="651">
        <v>222.80426700000001</v>
      </c>
      <c r="L18" s="650">
        <v>14075.559152</v>
      </c>
      <c r="M18" s="652">
        <v>185.90280000000001</v>
      </c>
      <c r="N18" s="653">
        <v>7.2206000000000006E-2</v>
      </c>
      <c r="O18" s="649">
        <v>12639.172067</v>
      </c>
      <c r="P18" s="650">
        <v>221.71351000000001</v>
      </c>
      <c r="Q18" s="651">
        <v>221.71351000000001</v>
      </c>
      <c r="R18" s="650">
        <v>12639.097109</v>
      </c>
      <c r="S18" s="652">
        <v>186.11954600000001</v>
      </c>
      <c r="T18" s="653">
        <v>7.2170999999999999E-2</v>
      </c>
      <c r="U18" s="649">
        <v>12118.261487</v>
      </c>
      <c r="V18" s="650">
        <v>202.43937099999999</v>
      </c>
      <c r="W18" s="651">
        <v>202.43937099999999</v>
      </c>
      <c r="X18" s="650">
        <v>12118.186523</v>
      </c>
      <c r="Y18" s="652">
        <v>172.660191</v>
      </c>
      <c r="Z18" s="653">
        <v>7.4043999999999999E-2</v>
      </c>
    </row>
    <row r="19" spans="1:26" ht="26.4">
      <c r="A19" s="642"/>
      <c r="B19" s="643" t="s">
        <v>661</v>
      </c>
      <c r="C19" s="649">
        <v>6865.5030590000006</v>
      </c>
      <c r="D19" s="650">
        <v>344.357302</v>
      </c>
      <c r="E19" s="651">
        <v>344.357302</v>
      </c>
      <c r="F19" s="650">
        <v>6862.3046089999989</v>
      </c>
      <c r="G19" s="652">
        <v>260.20608299999998</v>
      </c>
      <c r="H19" s="653">
        <v>8.1249000000000002E-2</v>
      </c>
      <c r="I19" s="649">
        <v>6697.9407769999989</v>
      </c>
      <c r="J19" s="650">
        <v>339.12112300000001</v>
      </c>
      <c r="K19" s="651">
        <v>339.12112300000001</v>
      </c>
      <c r="L19" s="650">
        <v>6694.8366350000006</v>
      </c>
      <c r="M19" s="652">
        <v>245.980738</v>
      </c>
      <c r="N19" s="653">
        <v>7.5591000000000005E-2</v>
      </c>
      <c r="O19" s="649">
        <v>6647.4145980000003</v>
      </c>
      <c r="P19" s="650">
        <v>364.83362899999997</v>
      </c>
      <c r="Q19" s="651">
        <v>364.83362899999997</v>
      </c>
      <c r="R19" s="650">
        <v>6644.1567960000002</v>
      </c>
      <c r="S19" s="652">
        <v>252.62097399999999</v>
      </c>
      <c r="T19" s="653">
        <v>6.9736999999999993E-2</v>
      </c>
      <c r="U19" s="649">
        <v>6327.5395089999993</v>
      </c>
      <c r="V19" s="650">
        <v>364.96968600000002</v>
      </c>
      <c r="W19" s="651">
        <v>364.96968600000002</v>
      </c>
      <c r="X19" s="650">
        <v>6324.3658449999994</v>
      </c>
      <c r="Y19" s="652">
        <v>273.73828800000001</v>
      </c>
      <c r="Z19" s="653">
        <v>6.3260999999999998E-2</v>
      </c>
    </row>
    <row r="20" spans="1:26">
      <c r="A20" s="642"/>
      <c r="B20" s="643" t="s">
        <v>662</v>
      </c>
      <c r="C20" s="649">
        <v>10016.169403</v>
      </c>
      <c r="D20" s="650">
        <v>170.04401200000001</v>
      </c>
      <c r="E20" s="651">
        <v>170.04401200000001</v>
      </c>
      <c r="F20" s="650">
        <v>10009.842431999999</v>
      </c>
      <c r="G20" s="652">
        <v>88.699597999999995</v>
      </c>
      <c r="H20" s="653">
        <v>0.18781</v>
      </c>
      <c r="I20" s="649">
        <v>8903.2315610000005</v>
      </c>
      <c r="J20" s="650">
        <v>178.43398500000001</v>
      </c>
      <c r="K20" s="651">
        <v>178.43398500000001</v>
      </c>
      <c r="L20" s="650">
        <v>8896.2217870000004</v>
      </c>
      <c r="M20" s="652">
        <v>101.403244</v>
      </c>
      <c r="N20" s="653">
        <v>0.53063700000000003</v>
      </c>
      <c r="O20" s="649">
        <v>10059.186141</v>
      </c>
      <c r="P20" s="650">
        <v>179.60771399999999</v>
      </c>
      <c r="Q20" s="651">
        <v>179.60771399999999</v>
      </c>
      <c r="R20" s="650">
        <v>10052.256428000001</v>
      </c>
      <c r="S20" s="652">
        <v>102.60694700000001</v>
      </c>
      <c r="T20" s="653">
        <v>0.67133799999999999</v>
      </c>
      <c r="U20" s="649">
        <v>8027.5725070000008</v>
      </c>
      <c r="V20" s="650">
        <v>188.26503500000001</v>
      </c>
      <c r="W20" s="651">
        <v>188.26503500000001</v>
      </c>
      <c r="X20" s="650">
        <v>8021.1381460000002</v>
      </c>
      <c r="Y20" s="652">
        <v>109.345067</v>
      </c>
      <c r="Z20" s="653">
        <v>0.53573700000000002</v>
      </c>
    </row>
    <row r="21" spans="1:26">
      <c r="A21" s="642"/>
      <c r="B21" s="643" t="s">
        <v>663</v>
      </c>
      <c r="C21" s="649">
        <v>11368.466329999997</v>
      </c>
      <c r="D21" s="650">
        <v>57.068787999999998</v>
      </c>
      <c r="E21" s="651">
        <v>57.068787999999998</v>
      </c>
      <c r="F21" s="650">
        <v>11368.466329999997</v>
      </c>
      <c r="G21" s="652">
        <v>38.941529000000003</v>
      </c>
      <c r="H21" s="653">
        <v>0</v>
      </c>
      <c r="I21" s="649">
        <v>10502.646866999999</v>
      </c>
      <c r="J21" s="650">
        <v>10.927735999999999</v>
      </c>
      <c r="K21" s="651">
        <v>10.927735999999999</v>
      </c>
      <c r="L21" s="650">
        <v>10502.646865000001</v>
      </c>
      <c r="M21" s="652">
        <v>49.423994999999998</v>
      </c>
      <c r="N21" s="653">
        <v>0</v>
      </c>
      <c r="O21" s="649">
        <v>9291.4606039999999</v>
      </c>
      <c r="P21" s="650">
        <v>6.1290149999999999</v>
      </c>
      <c r="Q21" s="651">
        <v>6.1290149999999999</v>
      </c>
      <c r="R21" s="650">
        <v>9291.4606039999999</v>
      </c>
      <c r="S21" s="652">
        <v>30.539162999999999</v>
      </c>
      <c r="T21" s="653">
        <v>0</v>
      </c>
      <c r="U21" s="649">
        <v>9286.8150000000005</v>
      </c>
      <c r="V21" s="650">
        <v>17.500347000000001</v>
      </c>
      <c r="W21" s="651">
        <v>17.500347000000001</v>
      </c>
      <c r="X21" s="650">
        <v>9286.8150019999975</v>
      </c>
      <c r="Y21" s="652">
        <v>33.945692999999999</v>
      </c>
      <c r="Z21" s="653">
        <v>0</v>
      </c>
    </row>
    <row r="22" spans="1:26">
      <c r="A22" s="642"/>
      <c r="B22" s="643" t="s">
        <v>664</v>
      </c>
      <c r="C22" s="649">
        <v>17630.342855999999</v>
      </c>
      <c r="D22" s="650">
        <v>1120.5196550000001</v>
      </c>
      <c r="E22" s="651">
        <v>1120.5196550000001</v>
      </c>
      <c r="F22" s="650">
        <v>17195.480631999999</v>
      </c>
      <c r="G22" s="652">
        <v>686.44705099999999</v>
      </c>
      <c r="H22" s="653">
        <v>4.9620499999999996</v>
      </c>
      <c r="I22" s="649">
        <v>16013.265488999999</v>
      </c>
      <c r="J22" s="650">
        <v>1157.6164240000001</v>
      </c>
      <c r="K22" s="651">
        <v>1157.6164240000001</v>
      </c>
      <c r="L22" s="650">
        <v>15662.694296</v>
      </c>
      <c r="M22" s="652">
        <v>806.743381</v>
      </c>
      <c r="N22" s="653">
        <v>4.962466</v>
      </c>
      <c r="O22" s="649">
        <v>15582.543513999997</v>
      </c>
      <c r="P22" s="650">
        <v>1165.695573</v>
      </c>
      <c r="Q22" s="651">
        <v>1165.695573</v>
      </c>
      <c r="R22" s="650">
        <v>15238.477375</v>
      </c>
      <c r="S22" s="652">
        <v>840.03615600000001</v>
      </c>
      <c r="T22" s="653">
        <v>7.0509969999999997</v>
      </c>
      <c r="U22" s="649">
        <v>13815.743121999998</v>
      </c>
      <c r="V22" s="650">
        <v>774.08768699999996</v>
      </c>
      <c r="W22" s="651">
        <v>774.08768699999996</v>
      </c>
      <c r="X22" s="650">
        <v>13813.137199000001</v>
      </c>
      <c r="Y22" s="652">
        <v>602.94703300000003</v>
      </c>
      <c r="Z22" s="653">
        <v>0</v>
      </c>
    </row>
    <row r="23" spans="1:26" ht="26.4">
      <c r="A23" s="642"/>
      <c r="B23" s="643" t="s">
        <v>665</v>
      </c>
      <c r="C23" s="649">
        <v>14190.753068</v>
      </c>
      <c r="D23" s="650">
        <v>212.96574799999999</v>
      </c>
      <c r="E23" s="651">
        <v>212.96574799999999</v>
      </c>
      <c r="F23" s="650">
        <v>14167.276518999999</v>
      </c>
      <c r="G23" s="652">
        <v>139.84523200000001</v>
      </c>
      <c r="H23" s="653">
        <v>0</v>
      </c>
      <c r="I23" s="649">
        <v>13200.037968000001</v>
      </c>
      <c r="J23" s="650">
        <v>213.08998800000001</v>
      </c>
      <c r="K23" s="651">
        <v>213.08998800000001</v>
      </c>
      <c r="L23" s="650">
        <v>13177.702837000001</v>
      </c>
      <c r="M23" s="652">
        <v>135.655295</v>
      </c>
      <c r="N23" s="653">
        <v>5.8675999999999999E-2</v>
      </c>
      <c r="O23" s="649">
        <v>13430.320494000001</v>
      </c>
      <c r="P23" s="650">
        <v>208.150002</v>
      </c>
      <c r="Q23" s="651">
        <v>208.150002</v>
      </c>
      <c r="R23" s="650">
        <v>13404.827275</v>
      </c>
      <c r="S23" s="652">
        <v>135.809777</v>
      </c>
      <c r="T23" s="653">
        <v>4.7673E-2</v>
      </c>
      <c r="U23" s="649">
        <v>12730.887253000001</v>
      </c>
      <c r="V23" s="650">
        <v>211.89606499999999</v>
      </c>
      <c r="W23" s="651">
        <v>211.89606499999999</v>
      </c>
      <c r="X23" s="650">
        <v>12708.365305999998</v>
      </c>
      <c r="Y23" s="652">
        <v>143.08271999999999</v>
      </c>
      <c r="Z23" s="653">
        <v>4.5865999999999997E-2</v>
      </c>
    </row>
    <row r="24" spans="1:26" ht="26.4">
      <c r="A24" s="642"/>
      <c r="B24" s="643" t="s">
        <v>666</v>
      </c>
      <c r="C24" s="649">
        <v>5157.705422</v>
      </c>
      <c r="D24" s="650">
        <v>165.02305100000001</v>
      </c>
      <c r="E24" s="651">
        <v>165.02305100000001</v>
      </c>
      <c r="F24" s="650">
        <v>5157.3824960000002</v>
      </c>
      <c r="G24" s="652">
        <v>121.656144</v>
      </c>
      <c r="H24" s="653">
        <v>0</v>
      </c>
      <c r="I24" s="649">
        <v>4722.1692430000012</v>
      </c>
      <c r="J24" s="650">
        <v>165.511483</v>
      </c>
      <c r="K24" s="651">
        <v>165.511483</v>
      </c>
      <c r="L24" s="650">
        <v>4721.8471019999997</v>
      </c>
      <c r="M24" s="652">
        <v>128.30304699999999</v>
      </c>
      <c r="N24" s="653">
        <v>0</v>
      </c>
      <c r="O24" s="649">
        <v>5059.0254919999998</v>
      </c>
      <c r="P24" s="650">
        <v>164.12260699999999</v>
      </c>
      <c r="Q24" s="651">
        <v>164.12260699999999</v>
      </c>
      <c r="R24" s="650">
        <v>5058.6872270000013</v>
      </c>
      <c r="S24" s="652">
        <v>126.03409600000001</v>
      </c>
      <c r="T24" s="653">
        <v>4.7419999999999997E-3</v>
      </c>
      <c r="U24" s="649">
        <v>4933.0088139999998</v>
      </c>
      <c r="V24" s="650">
        <v>148.66346999999999</v>
      </c>
      <c r="W24" s="651">
        <v>148.66346999999999</v>
      </c>
      <c r="X24" s="650">
        <v>4932.674352</v>
      </c>
      <c r="Y24" s="652">
        <v>113.340029</v>
      </c>
      <c r="Z24" s="653">
        <v>0</v>
      </c>
    </row>
    <row r="25" spans="1:26" ht="26.4">
      <c r="A25" s="642"/>
      <c r="B25" s="643" t="s">
        <v>667</v>
      </c>
      <c r="C25" s="649">
        <v>0.70212399999999997</v>
      </c>
      <c r="D25" s="650">
        <v>0</v>
      </c>
      <c r="E25" s="651">
        <v>0</v>
      </c>
      <c r="F25" s="650">
        <v>0.70212399999999997</v>
      </c>
      <c r="G25" s="652">
        <v>5.8200000000000005E-4</v>
      </c>
      <c r="H25" s="653">
        <v>0</v>
      </c>
      <c r="I25" s="649">
        <v>0.95385399999999998</v>
      </c>
      <c r="J25" s="650">
        <v>0</v>
      </c>
      <c r="K25" s="651">
        <v>0</v>
      </c>
      <c r="L25" s="650">
        <v>0.95385399999999998</v>
      </c>
      <c r="M25" s="652">
        <v>5.9589999999999999E-3</v>
      </c>
      <c r="N25" s="653">
        <v>0</v>
      </c>
      <c r="O25" s="649">
        <v>0.87465000000000004</v>
      </c>
      <c r="P25" s="650">
        <v>0</v>
      </c>
      <c r="Q25" s="651">
        <v>0</v>
      </c>
      <c r="R25" s="650">
        <v>0.87465000000000004</v>
      </c>
      <c r="S25" s="652">
        <v>6.0559999999999998E-3</v>
      </c>
      <c r="T25" s="653">
        <v>0</v>
      </c>
      <c r="U25" s="649">
        <v>0.82257000000000002</v>
      </c>
      <c r="V25" s="650">
        <v>0</v>
      </c>
      <c r="W25" s="651">
        <v>0</v>
      </c>
      <c r="X25" s="650">
        <v>0.82257000000000002</v>
      </c>
      <c r="Y25" s="652">
        <v>9.0910000000000001E-3</v>
      </c>
      <c r="Z25" s="653">
        <v>0</v>
      </c>
    </row>
    <row r="26" spans="1:26">
      <c r="A26" s="642"/>
      <c r="B26" s="643" t="s">
        <v>668</v>
      </c>
      <c r="C26" s="649">
        <v>269.11584099999999</v>
      </c>
      <c r="D26" s="650">
        <v>8.0182760000000002</v>
      </c>
      <c r="E26" s="651">
        <v>8.0182760000000002</v>
      </c>
      <c r="F26" s="650">
        <v>269.065496</v>
      </c>
      <c r="G26" s="652">
        <v>4.5425690000000003</v>
      </c>
      <c r="H26" s="653">
        <v>0</v>
      </c>
      <c r="I26" s="649">
        <v>266.468997</v>
      </c>
      <c r="J26" s="650">
        <v>7.3431749999999996</v>
      </c>
      <c r="K26" s="651">
        <v>7.3431749999999996</v>
      </c>
      <c r="L26" s="650">
        <v>266.41875900000002</v>
      </c>
      <c r="M26" s="652">
        <v>5.0130420000000004</v>
      </c>
      <c r="N26" s="653">
        <v>0</v>
      </c>
      <c r="O26" s="649">
        <v>290.82751999999999</v>
      </c>
      <c r="P26" s="650">
        <v>7.6648839999999998</v>
      </c>
      <c r="Q26" s="651">
        <v>7.6648839999999998</v>
      </c>
      <c r="R26" s="650">
        <v>290.77547399999997</v>
      </c>
      <c r="S26" s="652">
        <v>5.5722019999999999</v>
      </c>
      <c r="T26" s="653">
        <v>0</v>
      </c>
      <c r="U26" s="649">
        <v>283.77287200000001</v>
      </c>
      <c r="V26" s="650">
        <v>10.321301999999999</v>
      </c>
      <c r="W26" s="651">
        <v>10.321301999999999</v>
      </c>
      <c r="X26" s="650">
        <v>283.72068400000001</v>
      </c>
      <c r="Y26" s="652">
        <v>7.3413389999999996</v>
      </c>
      <c r="Z26" s="653">
        <v>0</v>
      </c>
    </row>
    <row r="27" spans="1:26" ht="26.4">
      <c r="A27" s="642"/>
      <c r="B27" s="643" t="s">
        <v>669</v>
      </c>
      <c r="C27" s="649">
        <v>2601.9266889999999</v>
      </c>
      <c r="D27" s="650">
        <v>54.612645999999998</v>
      </c>
      <c r="E27" s="651">
        <v>54.612645999999998</v>
      </c>
      <c r="F27" s="650">
        <v>2601.5428940000002</v>
      </c>
      <c r="G27" s="652">
        <v>46.888413999999997</v>
      </c>
      <c r="H27" s="653">
        <v>0</v>
      </c>
      <c r="I27" s="649">
        <v>2534.4834519999999</v>
      </c>
      <c r="J27" s="650">
        <v>57.025030000000001</v>
      </c>
      <c r="K27" s="651">
        <v>57.025030000000001</v>
      </c>
      <c r="L27" s="650">
        <v>2534.1004699999999</v>
      </c>
      <c r="M27" s="652">
        <v>58.912317999999999</v>
      </c>
      <c r="N27" s="653">
        <v>0</v>
      </c>
      <c r="O27" s="649">
        <v>2527.4362329999999</v>
      </c>
      <c r="P27" s="650">
        <v>63.426900000000003</v>
      </c>
      <c r="Q27" s="651">
        <v>63.426900000000003</v>
      </c>
      <c r="R27" s="650">
        <v>2527.039475</v>
      </c>
      <c r="S27" s="652">
        <v>65.120836999999995</v>
      </c>
      <c r="T27" s="653">
        <v>0</v>
      </c>
      <c r="U27" s="649">
        <v>2562.2095049999998</v>
      </c>
      <c r="V27" s="650">
        <v>80.293047000000001</v>
      </c>
      <c r="W27" s="651">
        <v>80.293047000000001</v>
      </c>
      <c r="X27" s="650">
        <v>2561.811663</v>
      </c>
      <c r="Y27" s="652">
        <v>101.74000700000001</v>
      </c>
      <c r="Z27" s="653">
        <v>0</v>
      </c>
    </row>
    <row r="28" spans="1:26">
      <c r="A28" s="642"/>
      <c r="B28" s="643" t="s">
        <v>670</v>
      </c>
      <c r="C28" s="649">
        <v>962.62234000000001</v>
      </c>
      <c r="D28" s="650">
        <v>82.149420000000006</v>
      </c>
      <c r="E28" s="651">
        <v>82.149420000000006</v>
      </c>
      <c r="F28" s="650">
        <v>962.46781699999997</v>
      </c>
      <c r="G28" s="652">
        <v>64.141315000000006</v>
      </c>
      <c r="H28" s="653">
        <v>0</v>
      </c>
      <c r="I28" s="649">
        <v>945.13246600000002</v>
      </c>
      <c r="J28" s="650">
        <v>80.132831999999993</v>
      </c>
      <c r="K28" s="651">
        <v>80.132831999999993</v>
      </c>
      <c r="L28" s="650">
        <v>944.98305300000004</v>
      </c>
      <c r="M28" s="652">
        <v>64.758533</v>
      </c>
      <c r="N28" s="653">
        <v>0</v>
      </c>
      <c r="O28" s="649">
        <v>911.40474700000004</v>
      </c>
      <c r="P28" s="650">
        <v>80.339252999999999</v>
      </c>
      <c r="Q28" s="651">
        <v>80.339252999999999</v>
      </c>
      <c r="R28" s="650">
        <v>911.17089799999997</v>
      </c>
      <c r="S28" s="652">
        <v>65.256889999999999</v>
      </c>
      <c r="T28" s="653">
        <v>7.5634000000000007E-2</v>
      </c>
      <c r="U28" s="649">
        <v>861.524182</v>
      </c>
      <c r="V28" s="650">
        <v>81.868786999999998</v>
      </c>
      <c r="W28" s="651">
        <v>81.868786999999998</v>
      </c>
      <c r="X28" s="650">
        <v>861.36102100000005</v>
      </c>
      <c r="Y28" s="652">
        <v>69.007918000000004</v>
      </c>
      <c r="Z28" s="653">
        <v>0</v>
      </c>
    </row>
    <row r="29" spans="1:26">
      <c r="A29" s="642"/>
      <c r="B29" s="643" t="s">
        <v>671</v>
      </c>
      <c r="C29" s="649">
        <v>2771.3680159999999</v>
      </c>
      <c r="D29" s="650">
        <v>34.899169999999998</v>
      </c>
      <c r="E29" s="651">
        <v>34.899169999999998</v>
      </c>
      <c r="F29" s="650">
        <v>2771.1910539999999</v>
      </c>
      <c r="G29" s="652">
        <v>45.992108999999999</v>
      </c>
      <c r="H29" s="653">
        <v>0</v>
      </c>
      <c r="I29" s="649">
        <v>2531.2711880000002</v>
      </c>
      <c r="J29" s="650">
        <v>32.134540000000001</v>
      </c>
      <c r="K29" s="651">
        <v>32.134540000000001</v>
      </c>
      <c r="L29" s="650">
        <v>2531.0945550000001</v>
      </c>
      <c r="M29" s="652">
        <v>49.114466</v>
      </c>
      <c r="N29" s="653">
        <v>0</v>
      </c>
      <c r="O29" s="649">
        <v>2428.4858709999999</v>
      </c>
      <c r="P29" s="650">
        <v>28.842988999999999</v>
      </c>
      <c r="Q29" s="651">
        <v>28.842988999999999</v>
      </c>
      <c r="R29" s="650">
        <v>2428.301191</v>
      </c>
      <c r="S29" s="652">
        <v>44.156440000000003</v>
      </c>
      <c r="T29" s="653">
        <v>0</v>
      </c>
      <c r="U29" s="649">
        <v>2480.783437</v>
      </c>
      <c r="V29" s="650">
        <v>30.307570999999999</v>
      </c>
      <c r="W29" s="651">
        <v>30.307570999999999</v>
      </c>
      <c r="X29" s="650">
        <v>2480.5998760000002</v>
      </c>
      <c r="Y29" s="652">
        <v>52.009475999999999</v>
      </c>
      <c r="Z29" s="653">
        <v>0</v>
      </c>
    </row>
    <row r="30" spans="1:26" ht="13.8" thickBot="1">
      <c r="A30" s="642"/>
      <c r="B30" s="643" t="s">
        <v>377</v>
      </c>
      <c r="C30" s="654">
        <v>222428.75043499999</v>
      </c>
      <c r="D30" s="655">
        <v>6767.8972160000003</v>
      </c>
      <c r="E30" s="656">
        <v>6767.8972160000003</v>
      </c>
      <c r="F30" s="655">
        <v>221656.06185200001</v>
      </c>
      <c r="G30" s="657">
        <v>5092.1878249999991</v>
      </c>
      <c r="H30" s="658">
        <v>15.210742</v>
      </c>
      <c r="I30" s="654">
        <v>204344.851409</v>
      </c>
      <c r="J30" s="655">
        <v>6887.7635230000005</v>
      </c>
      <c r="K30" s="656">
        <v>6887.7635230000005</v>
      </c>
      <c r="L30" s="655">
        <v>203681.61308799998</v>
      </c>
      <c r="M30" s="657">
        <v>4968.7273279999999</v>
      </c>
      <c r="N30" s="658">
        <v>16.372354000000001</v>
      </c>
      <c r="O30" s="654">
        <v>200727.335838</v>
      </c>
      <c r="P30" s="655">
        <v>7012.4663419999997</v>
      </c>
      <c r="Q30" s="656">
        <v>7012.4663419999997</v>
      </c>
      <c r="R30" s="655">
        <v>200016.48710100001</v>
      </c>
      <c r="S30" s="657">
        <v>5020.0418980000004</v>
      </c>
      <c r="T30" s="658">
        <v>22.230877</v>
      </c>
      <c r="U30" s="654">
        <v>191279.50566999995</v>
      </c>
      <c r="V30" s="655">
        <v>6346.1521780000003</v>
      </c>
      <c r="W30" s="656">
        <v>6346.1521780000003</v>
      </c>
      <c r="X30" s="655">
        <v>190917.05034399999</v>
      </c>
      <c r="Y30" s="657">
        <v>4673.1417520000005</v>
      </c>
      <c r="Z30" s="658">
        <v>21.420566999999998</v>
      </c>
    </row>
    <row r="32" spans="1:26" ht="55.5" customHeight="1">
      <c r="B32" s="927" t="s">
        <v>672</v>
      </c>
      <c r="C32" s="927"/>
      <c r="D32" s="927"/>
      <c r="E32" s="927"/>
      <c r="F32" s="927"/>
      <c r="G32" s="927"/>
      <c r="H32" s="927"/>
      <c r="I32" s="927"/>
      <c r="J32" s="927"/>
      <c r="K32" s="927"/>
      <c r="L32" s="927"/>
      <c r="M32" s="927"/>
      <c r="N32" s="927"/>
    </row>
    <row r="33" spans="2:26">
      <c r="B33" s="928"/>
      <c r="C33" s="928"/>
      <c r="D33" s="928"/>
      <c r="E33" s="928"/>
      <c r="F33" s="928"/>
      <c r="G33" s="928"/>
      <c r="H33" s="928"/>
      <c r="I33" s="928"/>
      <c r="J33" s="928"/>
      <c r="K33" s="928"/>
      <c r="L33" s="928"/>
      <c r="M33" s="928"/>
      <c r="N33" s="928"/>
      <c r="O33" s="928"/>
      <c r="P33" s="928"/>
      <c r="Q33" s="928"/>
      <c r="R33" s="928"/>
      <c r="S33" s="928"/>
      <c r="T33" s="928"/>
      <c r="U33" s="928"/>
      <c r="V33" s="928"/>
      <c r="W33" s="928"/>
      <c r="X33" s="928"/>
      <c r="Y33" s="928"/>
      <c r="Z33" s="928"/>
    </row>
    <row r="34" spans="2:26">
      <c r="B34" s="928"/>
      <c r="C34" s="928"/>
      <c r="D34" s="928"/>
      <c r="E34" s="928"/>
      <c r="F34" s="928"/>
      <c r="G34" s="928"/>
      <c r="H34" s="928"/>
      <c r="I34" s="928"/>
      <c r="J34" s="928"/>
      <c r="K34" s="928"/>
      <c r="L34" s="928"/>
      <c r="M34" s="928"/>
      <c r="N34" s="928"/>
      <c r="O34" s="928"/>
      <c r="P34" s="928"/>
      <c r="Q34" s="928"/>
      <c r="R34" s="928"/>
      <c r="S34" s="928"/>
      <c r="T34" s="928"/>
      <c r="U34" s="928"/>
      <c r="V34" s="928"/>
      <c r="W34" s="928"/>
      <c r="X34" s="928"/>
      <c r="Y34" s="928"/>
      <c r="Z34" s="928"/>
    </row>
    <row r="35" spans="2:26">
      <c r="B35" s="928"/>
      <c r="C35" s="928"/>
      <c r="D35" s="928"/>
      <c r="E35" s="928"/>
      <c r="F35" s="928"/>
      <c r="G35" s="928"/>
      <c r="H35" s="928"/>
      <c r="I35" s="928"/>
      <c r="J35" s="928"/>
      <c r="K35" s="928"/>
      <c r="L35" s="928"/>
      <c r="M35" s="928"/>
      <c r="N35" s="928"/>
      <c r="O35" s="928"/>
      <c r="P35" s="928"/>
      <c r="Q35" s="928"/>
      <c r="R35" s="928"/>
      <c r="S35" s="928"/>
      <c r="T35" s="928"/>
      <c r="U35" s="928"/>
      <c r="V35" s="928"/>
      <c r="W35" s="928"/>
      <c r="X35" s="928"/>
      <c r="Y35" s="928"/>
      <c r="Z35" s="928"/>
    </row>
  </sheetData>
  <sheetProtection algorithmName="SHA-512" hashValue="SWvzqxUTYJmatYBo7Ki545KR64mzSoWDZag1FqFQ06zWBja0Yj55XZL/V3ExvGEAHdwDpWeqtJD2RS0qsMZZLA==" saltValue="3vEgtvae2hCnu5l4RQ0gqQ==" spinCount="100000" sheet="1" objects="1" scenarios="1" formatCells="0" formatColumns="0" formatRows="0"/>
  <mergeCells count="25">
    <mergeCell ref="C2:N2"/>
    <mergeCell ref="C3:N3"/>
    <mergeCell ref="C4:N4"/>
    <mergeCell ref="C7:H7"/>
    <mergeCell ref="I7:N7"/>
    <mergeCell ref="U7:Z7"/>
    <mergeCell ref="C8:F8"/>
    <mergeCell ref="G8:G10"/>
    <mergeCell ref="H8:H10"/>
    <mergeCell ref="I8:L8"/>
    <mergeCell ref="M8:M10"/>
    <mergeCell ref="N8:N10"/>
    <mergeCell ref="O8:R8"/>
    <mergeCell ref="S8:S10"/>
    <mergeCell ref="T8:T10"/>
    <mergeCell ref="O7:T7"/>
    <mergeCell ref="B32:N32"/>
    <mergeCell ref="B33:Z35"/>
    <mergeCell ref="U8:X8"/>
    <mergeCell ref="Y8:Y10"/>
    <mergeCell ref="Z8:Z10"/>
    <mergeCell ref="F9:F10"/>
    <mergeCell ref="L9:L10"/>
    <mergeCell ref="R9:R10"/>
    <mergeCell ref="X9:X10"/>
  </mergeCells>
  <pageMargins left="0.70866141732283472" right="0.70866141732283472" top="0.74803149606299213" bottom="0.74803149606299213" header="0.31496062992125984" footer="0.31496062992125984"/>
  <pageSetup scale="29" fitToHeight="0" orientation="landscape" horizontalDpi="1200" verticalDpi="1200" r:id="rId1"/>
  <headerFooter>
    <oddHeader>&amp;L&amp;"Calibri"&amp;12&amp;K000000 EBA Regular Use&amp;1#_x000D_</oddHeader>
  </headerFooter>
  <colBreaks count="1" manualBreakCount="1">
    <brk id="2" max="34"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A5B5C-6150-4720-B4C8-39556EF93C45}">
  <sheetPr>
    <pageSetUpPr fitToPage="1"/>
  </sheetPr>
  <dimension ref="A1:V29"/>
  <sheetViews>
    <sheetView zoomScale="115" zoomScaleNormal="115" workbookViewId="0">
      <selection activeCell="B2" sqref="B2"/>
    </sheetView>
  </sheetViews>
  <sheetFormatPr defaultColWidth="9.21875" defaultRowHeight="13.2"/>
  <cols>
    <col min="1" max="1" width="9.21875" style="182"/>
    <col min="2" max="2" width="46.77734375" style="182" customWidth="1"/>
    <col min="3" max="22" width="17.21875" style="182" customWidth="1"/>
    <col min="23" max="16384" width="9.21875" style="182"/>
  </cols>
  <sheetData>
    <row r="1" spans="1:22">
      <c r="C1" s="634">
        <v>202209</v>
      </c>
      <c r="D1" s="634">
        <v>202209</v>
      </c>
      <c r="E1" s="634">
        <v>202209</v>
      </c>
      <c r="F1" s="634">
        <v>202209</v>
      </c>
      <c r="G1" s="634">
        <v>202209</v>
      </c>
      <c r="H1" s="634">
        <v>202212</v>
      </c>
      <c r="I1" s="634">
        <v>202212</v>
      </c>
      <c r="J1" s="634">
        <v>202212</v>
      </c>
      <c r="K1" s="634">
        <v>202212</v>
      </c>
      <c r="L1" s="634">
        <v>202212</v>
      </c>
      <c r="M1" s="634">
        <v>202303</v>
      </c>
      <c r="N1" s="634">
        <v>202303</v>
      </c>
      <c r="O1" s="634">
        <v>202303</v>
      </c>
      <c r="P1" s="634">
        <v>202303</v>
      </c>
      <c r="Q1" s="634">
        <v>202303</v>
      </c>
      <c r="R1" s="634">
        <v>202306</v>
      </c>
      <c r="S1" s="634">
        <v>202306</v>
      </c>
      <c r="T1" s="634">
        <v>202306</v>
      </c>
      <c r="U1" s="634">
        <v>202306</v>
      </c>
      <c r="V1" s="634">
        <v>202306</v>
      </c>
    </row>
    <row r="2" spans="1:22" ht="20.399999999999999">
      <c r="C2" s="947" t="s">
        <v>1</v>
      </c>
      <c r="D2" s="947"/>
      <c r="E2" s="947"/>
      <c r="F2" s="947"/>
      <c r="G2" s="947"/>
      <c r="H2" s="924"/>
      <c r="I2" s="924"/>
      <c r="J2" s="924"/>
      <c r="K2" s="924"/>
      <c r="L2" s="924"/>
    </row>
    <row r="3" spans="1:22" ht="15">
      <c r="C3" s="948" t="s">
        <v>673</v>
      </c>
      <c r="D3" s="948"/>
      <c r="E3" s="948"/>
      <c r="F3" s="948"/>
      <c r="G3" s="948"/>
      <c r="H3" s="924"/>
      <c r="I3" s="924"/>
      <c r="J3" s="924"/>
      <c r="K3" s="924"/>
      <c r="L3" s="924"/>
    </row>
    <row r="4" spans="1:22" ht="16.5" customHeight="1">
      <c r="C4" s="949" t="str">
        <f>Cover!C5</f>
        <v>Intesa Sanpaolo S.p.A.</v>
      </c>
      <c r="D4" s="949"/>
      <c r="E4" s="949"/>
      <c r="F4" s="949"/>
      <c r="G4" s="949"/>
      <c r="H4" s="924"/>
      <c r="I4" s="924"/>
      <c r="J4" s="924"/>
      <c r="K4" s="924"/>
      <c r="L4" s="924"/>
    </row>
    <row r="6" spans="1:22" ht="13.8" thickBot="1"/>
    <row r="7" spans="1:22">
      <c r="C7" s="939" t="s">
        <v>12</v>
      </c>
      <c r="D7" s="940"/>
      <c r="E7" s="940"/>
      <c r="F7" s="940"/>
      <c r="G7" s="941"/>
      <c r="H7" s="939" t="s">
        <v>13</v>
      </c>
      <c r="I7" s="940"/>
      <c r="J7" s="940"/>
      <c r="K7" s="940"/>
      <c r="L7" s="941"/>
      <c r="M7" s="939" t="s">
        <v>14</v>
      </c>
      <c r="N7" s="940"/>
      <c r="O7" s="940"/>
      <c r="P7" s="940"/>
      <c r="Q7" s="941"/>
      <c r="R7" s="939" t="s">
        <v>15</v>
      </c>
      <c r="S7" s="940"/>
      <c r="T7" s="940"/>
      <c r="U7" s="940"/>
      <c r="V7" s="941"/>
    </row>
    <row r="8" spans="1:22" ht="23.25" customHeight="1">
      <c r="C8" s="943" t="s">
        <v>674</v>
      </c>
      <c r="D8" s="944"/>
      <c r="E8" s="944"/>
      <c r="F8" s="944"/>
      <c r="G8" s="945"/>
      <c r="H8" s="943" t="s">
        <v>674</v>
      </c>
      <c r="I8" s="944"/>
      <c r="J8" s="944"/>
      <c r="K8" s="944"/>
      <c r="L8" s="945"/>
      <c r="M8" s="943" t="s">
        <v>674</v>
      </c>
      <c r="N8" s="944"/>
      <c r="O8" s="944"/>
      <c r="P8" s="944"/>
      <c r="Q8" s="945"/>
      <c r="R8" s="943" t="s">
        <v>674</v>
      </c>
      <c r="S8" s="944"/>
      <c r="T8" s="944"/>
      <c r="U8" s="944"/>
      <c r="V8" s="945"/>
    </row>
    <row r="9" spans="1:22" ht="28.35" customHeight="1">
      <c r="C9" s="636"/>
      <c r="D9" s="659" t="s">
        <v>675</v>
      </c>
      <c r="E9" s="660"/>
      <c r="F9" s="946" t="s">
        <v>676</v>
      </c>
      <c r="G9" s="945"/>
      <c r="H9" s="636"/>
      <c r="I9" s="659" t="s">
        <v>675</v>
      </c>
      <c r="J9" s="660"/>
      <c r="K9" s="946" t="s">
        <v>676</v>
      </c>
      <c r="L9" s="945"/>
      <c r="M9" s="636"/>
      <c r="N9" s="659" t="s">
        <v>675</v>
      </c>
      <c r="O9" s="660"/>
      <c r="P9" s="946" t="s">
        <v>676</v>
      </c>
      <c r="Q9" s="945"/>
      <c r="R9" s="636"/>
      <c r="S9" s="659" t="s">
        <v>675</v>
      </c>
      <c r="T9" s="660"/>
      <c r="U9" s="946" t="s">
        <v>676</v>
      </c>
      <c r="V9" s="945"/>
    </row>
    <row r="10" spans="1:22" ht="71.099999999999994" customHeight="1" thickBot="1">
      <c r="B10" s="639" t="s">
        <v>296</v>
      </c>
      <c r="C10" s="640"/>
      <c r="D10" s="641"/>
      <c r="E10" s="641" t="s">
        <v>677</v>
      </c>
      <c r="F10" s="661"/>
      <c r="G10" s="662" t="s">
        <v>678</v>
      </c>
      <c r="H10" s="640"/>
      <c r="I10" s="641"/>
      <c r="J10" s="641" t="s">
        <v>677</v>
      </c>
      <c r="K10" s="661"/>
      <c r="L10" s="662" t="s">
        <v>678</v>
      </c>
      <c r="M10" s="640"/>
      <c r="N10" s="641"/>
      <c r="O10" s="641" t="s">
        <v>677</v>
      </c>
      <c r="P10" s="661"/>
      <c r="Q10" s="662" t="s">
        <v>678</v>
      </c>
      <c r="R10" s="640"/>
      <c r="S10" s="641"/>
      <c r="T10" s="641" t="s">
        <v>677</v>
      </c>
      <c r="U10" s="661"/>
      <c r="V10" s="662" t="s">
        <v>678</v>
      </c>
    </row>
    <row r="11" spans="1:22" ht="27" customHeight="1">
      <c r="A11" s="642"/>
      <c r="B11" s="643" t="s">
        <v>647</v>
      </c>
      <c r="C11" s="663">
        <v>0</v>
      </c>
      <c r="D11" s="646">
        <v>0</v>
      </c>
      <c r="E11" s="646">
        <v>0</v>
      </c>
      <c r="F11" s="646">
        <v>0</v>
      </c>
      <c r="G11" s="664">
        <v>0</v>
      </c>
      <c r="H11" s="663">
        <v>0</v>
      </c>
      <c r="I11" s="646">
        <v>0</v>
      </c>
      <c r="J11" s="646">
        <v>0</v>
      </c>
      <c r="K11" s="646">
        <v>0</v>
      </c>
      <c r="L11" s="664">
        <v>0</v>
      </c>
      <c r="M11" s="663">
        <v>0</v>
      </c>
      <c r="N11" s="646">
        <v>0</v>
      </c>
      <c r="O11" s="646">
        <v>0</v>
      </c>
      <c r="P11" s="646">
        <v>0</v>
      </c>
      <c r="Q11" s="664">
        <v>0</v>
      </c>
      <c r="R11" s="663">
        <v>0</v>
      </c>
      <c r="S11" s="646">
        <v>0</v>
      </c>
      <c r="T11" s="646">
        <v>0</v>
      </c>
      <c r="U11" s="646">
        <v>0</v>
      </c>
      <c r="V11" s="664">
        <v>0</v>
      </c>
    </row>
    <row r="12" spans="1:22" ht="27" customHeight="1">
      <c r="A12" s="642"/>
      <c r="B12" s="643" t="s">
        <v>679</v>
      </c>
      <c r="C12" s="665">
        <v>0</v>
      </c>
      <c r="D12" s="651">
        <v>0</v>
      </c>
      <c r="E12" s="651">
        <v>0</v>
      </c>
      <c r="F12" s="651">
        <v>0</v>
      </c>
      <c r="G12" s="666">
        <v>0</v>
      </c>
      <c r="H12" s="665">
        <v>0</v>
      </c>
      <c r="I12" s="651">
        <v>0</v>
      </c>
      <c r="J12" s="651">
        <v>0</v>
      </c>
      <c r="K12" s="651">
        <v>0</v>
      </c>
      <c r="L12" s="666">
        <v>0</v>
      </c>
      <c r="M12" s="665">
        <v>0</v>
      </c>
      <c r="N12" s="651">
        <v>0</v>
      </c>
      <c r="O12" s="651">
        <v>0</v>
      </c>
      <c r="P12" s="651">
        <v>0</v>
      </c>
      <c r="Q12" s="666">
        <v>0</v>
      </c>
      <c r="R12" s="665">
        <v>0</v>
      </c>
      <c r="S12" s="651">
        <v>0</v>
      </c>
      <c r="T12" s="651">
        <v>0</v>
      </c>
      <c r="U12" s="651">
        <v>0</v>
      </c>
      <c r="V12" s="666">
        <v>0</v>
      </c>
    </row>
    <row r="13" spans="1:22" ht="27" customHeight="1">
      <c r="A13" s="642"/>
      <c r="B13" s="643" t="s">
        <v>680</v>
      </c>
      <c r="C13" s="665">
        <v>0</v>
      </c>
      <c r="D13" s="651">
        <v>0</v>
      </c>
      <c r="E13" s="651">
        <v>0</v>
      </c>
      <c r="F13" s="651">
        <v>0</v>
      </c>
      <c r="G13" s="666">
        <v>0</v>
      </c>
      <c r="H13" s="665">
        <v>0</v>
      </c>
      <c r="I13" s="651">
        <v>0</v>
      </c>
      <c r="J13" s="651">
        <v>0</v>
      </c>
      <c r="K13" s="651">
        <v>0</v>
      </c>
      <c r="L13" s="666">
        <v>0</v>
      </c>
      <c r="M13" s="665">
        <v>0</v>
      </c>
      <c r="N13" s="651">
        <v>0</v>
      </c>
      <c r="O13" s="651">
        <v>0</v>
      </c>
      <c r="P13" s="651">
        <v>0</v>
      </c>
      <c r="Q13" s="666">
        <v>0</v>
      </c>
      <c r="R13" s="665">
        <v>0</v>
      </c>
      <c r="S13" s="651">
        <v>0</v>
      </c>
      <c r="T13" s="651">
        <v>0</v>
      </c>
      <c r="U13" s="651">
        <v>0</v>
      </c>
      <c r="V13" s="666">
        <v>0</v>
      </c>
    </row>
    <row r="14" spans="1:22" ht="27" customHeight="1">
      <c r="A14" s="642"/>
      <c r="B14" s="643" t="s">
        <v>681</v>
      </c>
      <c r="C14" s="665">
        <v>0</v>
      </c>
      <c r="D14" s="651">
        <v>0</v>
      </c>
      <c r="E14" s="667"/>
      <c r="F14" s="651">
        <v>0</v>
      </c>
      <c r="G14" s="666">
        <v>0</v>
      </c>
      <c r="H14" s="665">
        <v>0</v>
      </c>
      <c r="I14" s="651">
        <v>0</v>
      </c>
      <c r="J14" s="667"/>
      <c r="K14" s="651">
        <v>0</v>
      </c>
      <c r="L14" s="666">
        <v>0</v>
      </c>
      <c r="M14" s="665">
        <v>0</v>
      </c>
      <c r="N14" s="651">
        <v>0</v>
      </c>
      <c r="O14" s="667"/>
      <c r="P14" s="651">
        <v>0</v>
      </c>
      <c r="Q14" s="666">
        <v>0</v>
      </c>
      <c r="R14" s="665">
        <v>0</v>
      </c>
      <c r="S14" s="651">
        <v>0</v>
      </c>
      <c r="T14" s="667"/>
      <c r="U14" s="651">
        <v>0</v>
      </c>
      <c r="V14" s="666">
        <v>0</v>
      </c>
    </row>
    <row r="15" spans="1:22" ht="27" customHeight="1">
      <c r="A15" s="642"/>
      <c r="B15" s="643" t="s">
        <v>682</v>
      </c>
      <c r="C15" s="665">
        <v>0</v>
      </c>
      <c r="D15" s="651">
        <v>0</v>
      </c>
      <c r="E15" s="667"/>
      <c r="F15" s="651">
        <v>0</v>
      </c>
      <c r="G15" s="666">
        <v>0</v>
      </c>
      <c r="H15" s="665">
        <v>0</v>
      </c>
      <c r="I15" s="651">
        <v>0</v>
      </c>
      <c r="J15" s="667"/>
      <c r="K15" s="651">
        <v>0</v>
      </c>
      <c r="L15" s="666">
        <v>0</v>
      </c>
      <c r="M15" s="665">
        <v>0</v>
      </c>
      <c r="N15" s="651">
        <v>0</v>
      </c>
      <c r="O15" s="667"/>
      <c r="P15" s="651">
        <v>0</v>
      </c>
      <c r="Q15" s="666">
        <v>0</v>
      </c>
      <c r="R15" s="665">
        <v>0</v>
      </c>
      <c r="S15" s="651">
        <v>0</v>
      </c>
      <c r="T15" s="667"/>
      <c r="U15" s="651">
        <v>0</v>
      </c>
      <c r="V15" s="666">
        <v>0</v>
      </c>
    </row>
    <row r="16" spans="1:22" ht="26.4">
      <c r="A16" s="642"/>
      <c r="B16" s="643" t="s">
        <v>683</v>
      </c>
      <c r="C16" s="665">
        <v>0</v>
      </c>
      <c r="D16" s="651">
        <v>0</v>
      </c>
      <c r="E16" s="667"/>
      <c r="F16" s="651">
        <v>0</v>
      </c>
      <c r="G16" s="666">
        <v>0</v>
      </c>
      <c r="H16" s="665">
        <v>0</v>
      </c>
      <c r="I16" s="651">
        <v>0</v>
      </c>
      <c r="J16" s="667"/>
      <c r="K16" s="651">
        <v>0</v>
      </c>
      <c r="L16" s="666">
        <v>0</v>
      </c>
      <c r="M16" s="665">
        <v>0</v>
      </c>
      <c r="N16" s="651">
        <v>0</v>
      </c>
      <c r="O16" s="667"/>
      <c r="P16" s="651">
        <v>0</v>
      </c>
      <c r="Q16" s="666">
        <v>0</v>
      </c>
      <c r="R16" s="665">
        <v>0</v>
      </c>
      <c r="S16" s="651">
        <v>0</v>
      </c>
      <c r="T16" s="667"/>
      <c r="U16" s="651">
        <v>0</v>
      </c>
      <c r="V16" s="666">
        <v>0</v>
      </c>
    </row>
    <row r="17" spans="1:22">
      <c r="A17" s="642"/>
      <c r="B17" s="643" t="s">
        <v>684</v>
      </c>
      <c r="C17" s="665">
        <v>0</v>
      </c>
      <c r="D17" s="651">
        <v>0</v>
      </c>
      <c r="E17" s="651">
        <v>0</v>
      </c>
      <c r="F17" s="651">
        <v>0</v>
      </c>
      <c r="G17" s="666">
        <v>0</v>
      </c>
      <c r="H17" s="665">
        <v>0</v>
      </c>
      <c r="I17" s="651">
        <v>0</v>
      </c>
      <c r="J17" s="651">
        <v>0</v>
      </c>
      <c r="K17" s="651">
        <v>0</v>
      </c>
      <c r="L17" s="666">
        <v>0</v>
      </c>
      <c r="M17" s="665">
        <v>0</v>
      </c>
      <c r="N17" s="651">
        <v>0</v>
      </c>
      <c r="O17" s="651">
        <v>0</v>
      </c>
      <c r="P17" s="651">
        <v>0</v>
      </c>
      <c r="Q17" s="666">
        <v>0</v>
      </c>
      <c r="R17" s="665">
        <v>0</v>
      </c>
      <c r="S17" s="651">
        <v>0</v>
      </c>
      <c r="T17" s="651">
        <v>0</v>
      </c>
      <c r="U17" s="651">
        <v>0</v>
      </c>
      <c r="V17" s="666">
        <v>0</v>
      </c>
    </row>
    <row r="18" spans="1:22">
      <c r="A18" s="642"/>
      <c r="B18" s="643" t="s">
        <v>685</v>
      </c>
      <c r="C18" s="668"/>
      <c r="D18" s="667"/>
      <c r="E18" s="667"/>
      <c r="F18" s="667"/>
      <c r="G18" s="669"/>
      <c r="H18" s="668"/>
      <c r="I18" s="667"/>
      <c r="J18" s="667"/>
      <c r="K18" s="667"/>
      <c r="L18" s="669"/>
      <c r="M18" s="668"/>
      <c r="N18" s="667"/>
      <c r="O18" s="667"/>
      <c r="P18" s="667"/>
      <c r="Q18" s="669"/>
      <c r="R18" s="668"/>
      <c r="S18" s="667"/>
      <c r="T18" s="667"/>
      <c r="U18" s="667"/>
      <c r="V18" s="669"/>
    </row>
    <row r="19" spans="1:22" ht="27" customHeight="1">
      <c r="A19" s="642"/>
      <c r="B19" s="643" t="s">
        <v>686</v>
      </c>
      <c r="C19" s="665">
        <v>0</v>
      </c>
      <c r="D19" s="651">
        <v>0</v>
      </c>
      <c r="E19" s="651">
        <v>0</v>
      </c>
      <c r="F19" s="651">
        <v>0</v>
      </c>
      <c r="G19" s="666">
        <v>0</v>
      </c>
      <c r="H19" s="665">
        <v>0</v>
      </c>
      <c r="I19" s="651">
        <v>0</v>
      </c>
      <c r="J19" s="651">
        <v>0</v>
      </c>
      <c r="K19" s="651">
        <v>0</v>
      </c>
      <c r="L19" s="666">
        <v>0</v>
      </c>
      <c r="M19" s="665">
        <v>0</v>
      </c>
      <c r="N19" s="651">
        <v>0</v>
      </c>
      <c r="O19" s="651">
        <v>0</v>
      </c>
      <c r="P19" s="651">
        <v>0</v>
      </c>
      <c r="Q19" s="666">
        <v>0</v>
      </c>
      <c r="R19" s="665">
        <v>0</v>
      </c>
      <c r="S19" s="651">
        <v>0</v>
      </c>
      <c r="T19" s="651">
        <v>0</v>
      </c>
      <c r="U19" s="651">
        <v>0</v>
      </c>
      <c r="V19" s="666">
        <v>0</v>
      </c>
    </row>
    <row r="20" spans="1:22" ht="27" customHeight="1">
      <c r="A20" s="642"/>
      <c r="B20" s="643" t="s">
        <v>687</v>
      </c>
      <c r="C20" s="665">
        <v>0</v>
      </c>
      <c r="D20" s="651">
        <v>0</v>
      </c>
      <c r="E20" s="651">
        <v>0</v>
      </c>
      <c r="F20" s="651">
        <v>0</v>
      </c>
      <c r="G20" s="666">
        <v>0</v>
      </c>
      <c r="H20" s="665">
        <v>0</v>
      </c>
      <c r="I20" s="651">
        <v>0</v>
      </c>
      <c r="J20" s="651">
        <v>0</v>
      </c>
      <c r="K20" s="651">
        <v>0</v>
      </c>
      <c r="L20" s="666">
        <v>0</v>
      </c>
      <c r="M20" s="665">
        <v>0</v>
      </c>
      <c r="N20" s="651">
        <v>0</v>
      </c>
      <c r="O20" s="651">
        <v>0</v>
      </c>
      <c r="P20" s="651">
        <v>0</v>
      </c>
      <c r="Q20" s="666">
        <v>0</v>
      </c>
      <c r="R20" s="665">
        <v>0</v>
      </c>
      <c r="S20" s="651">
        <v>0</v>
      </c>
      <c r="T20" s="651">
        <v>0</v>
      </c>
      <c r="U20" s="651">
        <v>0</v>
      </c>
      <c r="V20" s="666">
        <v>0</v>
      </c>
    </row>
    <row r="21" spans="1:22" ht="27" customHeight="1">
      <c r="A21" s="642"/>
      <c r="B21" s="643" t="s">
        <v>688</v>
      </c>
      <c r="C21" s="665">
        <v>0</v>
      </c>
      <c r="D21" s="651">
        <v>0</v>
      </c>
      <c r="E21" s="651">
        <v>0</v>
      </c>
      <c r="F21" s="651">
        <v>0</v>
      </c>
      <c r="G21" s="666">
        <v>0</v>
      </c>
      <c r="H21" s="665">
        <v>0</v>
      </c>
      <c r="I21" s="651">
        <v>0</v>
      </c>
      <c r="J21" s="651">
        <v>0</v>
      </c>
      <c r="K21" s="651">
        <v>0</v>
      </c>
      <c r="L21" s="666">
        <v>0</v>
      </c>
      <c r="M21" s="665">
        <v>0</v>
      </c>
      <c r="N21" s="651">
        <v>0</v>
      </c>
      <c r="O21" s="651">
        <v>0</v>
      </c>
      <c r="P21" s="651">
        <v>0</v>
      </c>
      <c r="Q21" s="666">
        <v>0</v>
      </c>
      <c r="R21" s="665">
        <v>0</v>
      </c>
      <c r="S21" s="651">
        <v>0</v>
      </c>
      <c r="T21" s="651">
        <v>0</v>
      </c>
      <c r="U21" s="651">
        <v>0</v>
      </c>
      <c r="V21" s="666">
        <v>0</v>
      </c>
    </row>
    <row r="22" spans="1:22" ht="27" customHeight="1">
      <c r="A22" s="642"/>
      <c r="B22" s="643" t="s">
        <v>687</v>
      </c>
      <c r="C22" s="665">
        <v>0</v>
      </c>
      <c r="D22" s="651">
        <v>0</v>
      </c>
      <c r="E22" s="651">
        <v>0</v>
      </c>
      <c r="F22" s="651">
        <v>0</v>
      </c>
      <c r="G22" s="666">
        <v>0</v>
      </c>
      <c r="H22" s="665">
        <v>0</v>
      </c>
      <c r="I22" s="651">
        <v>0</v>
      </c>
      <c r="J22" s="651">
        <v>0</v>
      </c>
      <c r="K22" s="651">
        <v>0</v>
      </c>
      <c r="L22" s="666">
        <v>0</v>
      </c>
      <c r="M22" s="665">
        <v>0</v>
      </c>
      <c r="N22" s="651">
        <v>0</v>
      </c>
      <c r="O22" s="651">
        <v>0</v>
      </c>
      <c r="P22" s="651">
        <v>0</v>
      </c>
      <c r="Q22" s="666">
        <v>0</v>
      </c>
      <c r="R22" s="665">
        <v>0</v>
      </c>
      <c r="S22" s="651">
        <v>0</v>
      </c>
      <c r="T22" s="651">
        <v>0</v>
      </c>
      <c r="U22" s="651">
        <v>0</v>
      </c>
      <c r="V22" s="666">
        <v>0</v>
      </c>
    </row>
    <row r="23" spans="1:22" ht="27" customHeight="1">
      <c r="A23" s="642"/>
      <c r="B23" s="643" t="s">
        <v>689</v>
      </c>
      <c r="C23" s="665">
        <v>0</v>
      </c>
      <c r="D23" s="651">
        <v>0</v>
      </c>
      <c r="E23" s="651">
        <v>0</v>
      </c>
      <c r="F23" s="651">
        <v>0</v>
      </c>
      <c r="G23" s="666">
        <v>0</v>
      </c>
      <c r="H23" s="665">
        <v>0</v>
      </c>
      <c r="I23" s="651">
        <v>0</v>
      </c>
      <c r="J23" s="651">
        <v>0</v>
      </c>
      <c r="K23" s="651">
        <v>0</v>
      </c>
      <c r="L23" s="666">
        <v>0</v>
      </c>
      <c r="M23" s="665">
        <v>0</v>
      </c>
      <c r="N23" s="651">
        <v>0</v>
      </c>
      <c r="O23" s="651">
        <v>0</v>
      </c>
      <c r="P23" s="651">
        <v>0</v>
      </c>
      <c r="Q23" s="666">
        <v>0</v>
      </c>
      <c r="R23" s="665">
        <v>0</v>
      </c>
      <c r="S23" s="651">
        <v>0</v>
      </c>
      <c r="T23" s="651">
        <v>0</v>
      </c>
      <c r="U23" s="651">
        <v>0</v>
      </c>
      <c r="V23" s="666">
        <v>0</v>
      </c>
    </row>
    <row r="24" spans="1:22" ht="27" customHeight="1" thickBot="1">
      <c r="A24" s="642"/>
      <c r="B24" s="643" t="s">
        <v>690</v>
      </c>
      <c r="C24" s="670">
        <v>0</v>
      </c>
      <c r="D24" s="656">
        <v>0</v>
      </c>
      <c r="E24" s="656">
        <v>0</v>
      </c>
      <c r="F24" s="656">
        <v>0</v>
      </c>
      <c r="G24" s="671">
        <v>0</v>
      </c>
      <c r="H24" s="670">
        <v>0</v>
      </c>
      <c r="I24" s="656">
        <v>0</v>
      </c>
      <c r="J24" s="656">
        <v>0</v>
      </c>
      <c r="K24" s="656">
        <v>0</v>
      </c>
      <c r="L24" s="671">
        <v>0</v>
      </c>
      <c r="M24" s="670">
        <v>0</v>
      </c>
      <c r="N24" s="656">
        <v>0</v>
      </c>
      <c r="O24" s="656">
        <v>0</v>
      </c>
      <c r="P24" s="656">
        <v>0</v>
      </c>
      <c r="Q24" s="671">
        <v>0</v>
      </c>
      <c r="R24" s="670">
        <v>0</v>
      </c>
      <c r="S24" s="656">
        <v>0</v>
      </c>
      <c r="T24" s="656">
        <v>0</v>
      </c>
      <c r="U24" s="656">
        <v>0</v>
      </c>
      <c r="V24" s="671">
        <v>0</v>
      </c>
    </row>
    <row r="25" spans="1:22" ht="8.25" customHeight="1"/>
    <row r="26" spans="1:22" ht="39" customHeight="1">
      <c r="B26" s="672" t="s">
        <v>691</v>
      </c>
      <c r="C26" s="672"/>
      <c r="D26" s="672"/>
      <c r="E26" s="672"/>
      <c r="F26" s="672"/>
      <c r="G26" s="672"/>
      <c r="H26" s="673"/>
      <c r="I26" s="673"/>
      <c r="J26" s="673"/>
      <c r="K26" s="673"/>
      <c r="L26" s="673"/>
    </row>
    <row r="27" spans="1:22">
      <c r="B27" s="928"/>
      <c r="C27" s="928"/>
      <c r="D27" s="928"/>
      <c r="E27" s="928"/>
      <c r="F27" s="928"/>
      <c r="G27" s="928"/>
      <c r="H27" s="928"/>
      <c r="I27" s="928"/>
      <c r="J27" s="928"/>
      <c r="K27" s="928"/>
      <c r="L27" s="928"/>
      <c r="M27" s="928"/>
      <c r="N27" s="928"/>
      <c r="O27" s="928"/>
      <c r="P27" s="928"/>
      <c r="Q27" s="928"/>
      <c r="R27" s="928"/>
      <c r="S27" s="928"/>
      <c r="T27" s="928"/>
      <c r="U27" s="928"/>
    </row>
    <row r="28" spans="1:22">
      <c r="B28" s="928"/>
      <c r="C28" s="928"/>
      <c r="D28" s="928"/>
      <c r="E28" s="928"/>
      <c r="F28" s="928"/>
      <c r="G28" s="928"/>
      <c r="H28" s="928"/>
      <c r="I28" s="928"/>
      <c r="J28" s="928"/>
      <c r="K28" s="928"/>
      <c r="L28" s="928"/>
      <c r="M28" s="928"/>
      <c r="N28" s="928"/>
      <c r="O28" s="928"/>
      <c r="P28" s="928"/>
      <c r="Q28" s="928"/>
      <c r="R28" s="928"/>
      <c r="S28" s="928"/>
      <c r="T28" s="928"/>
      <c r="U28" s="928"/>
    </row>
    <row r="29" spans="1:22">
      <c r="B29" s="928"/>
      <c r="C29" s="928"/>
      <c r="D29" s="928"/>
      <c r="E29" s="928"/>
      <c r="F29" s="928"/>
      <c r="G29" s="928"/>
      <c r="H29" s="928"/>
      <c r="I29" s="928"/>
      <c r="J29" s="928"/>
      <c r="K29" s="928"/>
      <c r="L29" s="928"/>
      <c r="M29" s="928"/>
      <c r="N29" s="928"/>
      <c r="O29" s="928"/>
      <c r="P29" s="928"/>
      <c r="Q29" s="928"/>
      <c r="R29" s="928"/>
      <c r="S29" s="928"/>
      <c r="T29" s="928"/>
      <c r="U29" s="928"/>
    </row>
  </sheetData>
  <sheetProtection algorithmName="SHA-512" hashValue="6OrbqOY5lgBLCpVeJARuNlbOANhVFutmxyt7Pk0E8zVurCDH9ZX9ePlW3Lf4ytn31hSA5egRmcHQe1X4G3zMxA==" saltValue="+qOGSdg1MtHvcZSzntuiCQ==" spinCount="100000" sheet="1" objects="1" scenarios="1" formatCells="0" formatColumns="0" formatRows="0"/>
  <mergeCells count="16">
    <mergeCell ref="C2:L2"/>
    <mergeCell ref="C3:L3"/>
    <mergeCell ref="C4:L4"/>
    <mergeCell ref="C7:G7"/>
    <mergeCell ref="H7:L7"/>
    <mergeCell ref="B27:U29"/>
    <mergeCell ref="R7:V7"/>
    <mergeCell ref="C8:G8"/>
    <mergeCell ref="H8:L8"/>
    <mergeCell ref="M8:Q8"/>
    <mergeCell ref="R8:V8"/>
    <mergeCell ref="F9:G9"/>
    <mergeCell ref="K9:L9"/>
    <mergeCell ref="P9:Q9"/>
    <mergeCell ref="U9:V9"/>
    <mergeCell ref="M7:Q7"/>
  </mergeCells>
  <pageMargins left="0.70866141732283472" right="0.70866141732283472" top="0.74803149606299213" bottom="0.74803149606299213" header="0.31496062992125984" footer="0.31496062992125984"/>
  <pageSetup scale="27" fitToHeight="0" orientation="landscape" horizontalDpi="1200" verticalDpi="1200" r:id="rId1"/>
  <headerFooter>
    <oddHeader>&amp;L&amp;"Calibri"&amp;12&amp;K000000 EBA Regular Use&amp;1#_x000D_</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1CFAD-D335-43E1-A39D-D61FB5CEBB46}">
  <dimension ref="A1:G8"/>
  <sheetViews>
    <sheetView showGridLines="0" workbookViewId="0">
      <selection activeCell="A3" sqref="A3:C3"/>
    </sheetView>
  </sheetViews>
  <sheetFormatPr defaultColWidth="0" defaultRowHeight="0" customHeight="1" zeroHeight="1"/>
  <cols>
    <col min="1" max="1" width="38.5546875" style="674" customWidth="1"/>
    <col min="2" max="2" width="57.44140625" style="674" customWidth="1"/>
    <col min="3" max="3" width="128.77734375" style="674" customWidth="1"/>
    <col min="4" max="7" width="128.77734375" style="674" hidden="1" customWidth="1"/>
    <col min="8" max="16384" width="0" style="674" hidden="1"/>
  </cols>
  <sheetData>
    <row r="1" spans="1:3" ht="68.25" customHeight="1">
      <c r="A1" s="950" t="s">
        <v>692</v>
      </c>
      <c r="B1" s="950"/>
      <c r="C1" s="950"/>
    </row>
    <row r="2" spans="1:3" ht="44.25" customHeight="1">
      <c r="A2" s="951" t="s">
        <v>693</v>
      </c>
      <c r="B2" s="951"/>
      <c r="C2" s="951"/>
    </row>
    <row r="3" spans="1:3" ht="86.25" customHeight="1">
      <c r="A3" s="952" t="s">
        <v>694</v>
      </c>
      <c r="B3" s="952"/>
      <c r="C3" s="952"/>
    </row>
    <row r="4" spans="1:3" ht="9.75" customHeight="1" thickBot="1"/>
    <row r="5" spans="1:3" s="675" customFormat="1" ht="30.75" customHeight="1" thickBot="1">
      <c r="A5" s="1" t="s">
        <v>695</v>
      </c>
      <c r="B5" s="2" t="s">
        <v>696</v>
      </c>
      <c r="C5" s="3" t="s">
        <v>697</v>
      </c>
    </row>
    <row r="6" spans="1:3" s="675" customFormat="1" ht="142.5" customHeight="1">
      <c r="A6" s="676" t="s">
        <v>685</v>
      </c>
      <c r="B6" s="677" t="s">
        <v>698</v>
      </c>
      <c r="C6" s="678" t="s">
        <v>699</v>
      </c>
    </row>
    <row r="7" spans="1:3" s="675" customFormat="1" ht="142.5" customHeight="1">
      <c r="A7" s="676" t="s">
        <v>700</v>
      </c>
      <c r="B7" s="677" t="s">
        <v>701</v>
      </c>
      <c r="C7" s="678" t="s">
        <v>702</v>
      </c>
    </row>
    <row r="8" spans="1:3" s="675" customFormat="1" ht="198.75" customHeight="1">
      <c r="A8" s="676" t="s">
        <v>703</v>
      </c>
      <c r="B8" s="677" t="s">
        <v>704</v>
      </c>
      <c r="C8" s="678" t="s">
        <v>705</v>
      </c>
    </row>
  </sheetData>
  <sheetProtection algorithmName="SHA-512" hashValue="1nxIUJgouMdu7ZFqyBFOJcljnJAmG/OOmW9t652KYm6EeqjKcKCERWtPnstAnL7gF1t7e4vFmtdXG7lY6cDDvQ==" saltValue="WZg11wTrKWTB17D6o29ycw==" spinCount="100000" sheet="1" objects="1" scenarios="1" formatCells="0" formatColumns="0" formatRows="0"/>
  <mergeCells count="3">
    <mergeCell ref="A1:C1"/>
    <mergeCell ref="A2:C2"/>
    <mergeCell ref="A3:C3"/>
  </mergeCells>
  <pageMargins left="0.7" right="0.7" top="0.75" bottom="0.75" header="0.3" footer="0.3"/>
  <pageSetup orientation="portrait" horizontalDpi="90" verticalDpi="90" r:id="rId1"/>
  <headerFooter>
    <oddHeader>&amp;L&amp;"Calibri"&amp;12&amp;K000000 EBA Regular Use&amp;1#_x000D_</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F2EDC-8E7C-48C6-A192-9902A80569C2}">
  <sheetPr>
    <pageSetUpPr fitToPage="1"/>
  </sheetPr>
  <dimension ref="B1:H29"/>
  <sheetViews>
    <sheetView showGridLines="0" zoomScale="80" zoomScaleNormal="80" workbookViewId="0"/>
  </sheetViews>
  <sheetFormatPr defaultColWidth="11.44140625" defaultRowHeight="11.4"/>
  <cols>
    <col min="1" max="1" width="5.44140625" style="27" customWidth="1"/>
    <col min="2" max="2" width="86.44140625" style="28" customWidth="1"/>
    <col min="3" max="6" width="18.77734375" style="35" customWidth="1"/>
    <col min="7" max="7" width="41.77734375" style="30" customWidth="1"/>
    <col min="8" max="8" width="67.5546875" style="30" customWidth="1"/>
    <col min="9" max="9" width="3.21875" style="27" customWidth="1"/>
    <col min="10" max="16384" width="11.44140625" style="27"/>
  </cols>
  <sheetData>
    <row r="1" spans="2:8" s="26" customFormat="1">
      <c r="B1" s="23"/>
      <c r="C1" s="24">
        <v>202209</v>
      </c>
      <c r="D1" s="24">
        <v>202212</v>
      </c>
      <c r="E1" s="24">
        <v>202303</v>
      </c>
      <c r="F1" s="24">
        <v>202306</v>
      </c>
      <c r="G1" s="25"/>
      <c r="H1" s="25"/>
    </row>
    <row r="2" spans="2:8" ht="33" customHeight="1">
      <c r="B2" s="686" t="s">
        <v>1</v>
      </c>
      <c r="C2" s="686"/>
      <c r="D2" s="686"/>
      <c r="E2" s="686"/>
      <c r="F2" s="686"/>
      <c r="G2" s="686"/>
      <c r="H2" s="686"/>
    </row>
    <row r="3" spans="2:8" ht="21" customHeight="1">
      <c r="B3" s="687" t="s">
        <v>10</v>
      </c>
      <c r="C3" s="687"/>
      <c r="D3" s="687"/>
      <c r="E3" s="687"/>
      <c r="F3" s="687"/>
      <c r="G3" s="687"/>
      <c r="H3" s="687"/>
    </row>
    <row r="4" spans="2:8" ht="33.75" customHeight="1">
      <c r="B4" s="688" t="str">
        <f>Cover!C5</f>
        <v>Intesa Sanpaolo S.p.A.</v>
      </c>
      <c r="C4" s="688"/>
      <c r="D4" s="688"/>
      <c r="E4" s="688"/>
      <c r="F4" s="688"/>
      <c r="G4" s="688"/>
      <c r="H4" s="688"/>
    </row>
    <row r="5" spans="2:8" ht="12.75" customHeight="1" thickBot="1">
      <c r="C5" s="29"/>
      <c r="D5" s="29"/>
      <c r="E5" s="29"/>
      <c r="F5" s="29"/>
    </row>
    <row r="6" spans="2:8" s="35" customFormat="1" ht="35.25" customHeight="1" thickBot="1">
      <c r="B6" s="31" t="s">
        <v>11</v>
      </c>
      <c r="C6" s="32" t="s">
        <v>12</v>
      </c>
      <c r="D6" s="32" t="s">
        <v>13</v>
      </c>
      <c r="E6" s="32" t="s">
        <v>14</v>
      </c>
      <c r="F6" s="32" t="s">
        <v>15</v>
      </c>
      <c r="G6" s="33" t="s">
        <v>16</v>
      </c>
      <c r="H6" s="34" t="s">
        <v>17</v>
      </c>
    </row>
    <row r="7" spans="2:8" ht="38.1" customHeight="1">
      <c r="B7" s="681" t="s">
        <v>18</v>
      </c>
      <c r="C7" s="682"/>
      <c r="D7" s="682"/>
      <c r="E7" s="682"/>
      <c r="F7" s="682"/>
      <c r="G7" s="682"/>
      <c r="H7" s="683"/>
    </row>
    <row r="8" spans="2:8" ht="38.1" customHeight="1">
      <c r="B8" s="36" t="s">
        <v>19</v>
      </c>
      <c r="C8" s="37">
        <f>Capital!E8</f>
        <v>40994.794692999989</v>
      </c>
      <c r="D8" s="37">
        <f>Capital!F8</f>
        <v>40772.339701999997</v>
      </c>
      <c r="E8" s="37">
        <f>Capital!G8</f>
        <v>40434.247881000003</v>
      </c>
      <c r="F8" s="37">
        <f>Capital!H8</f>
        <v>40615.04047800001</v>
      </c>
      <c r="G8" s="38" t="s">
        <v>20</v>
      </c>
      <c r="H8" s="39" t="s">
        <v>21</v>
      </c>
    </row>
    <row r="9" spans="2:8" ht="42.6" customHeight="1">
      <c r="B9" s="36" t="s">
        <v>22</v>
      </c>
      <c r="C9" s="40">
        <f>Capital!E8-Capital!E54</f>
        <v>40241.240391999992</v>
      </c>
      <c r="D9" s="40">
        <f>Capital!F8-Capital!F54</f>
        <v>40019.09996</v>
      </c>
      <c r="E9" s="40">
        <f>Capital!G8-Capital!G54</f>
        <v>40434.247881000003</v>
      </c>
      <c r="F9" s="40">
        <f>Capital!H8-Capital!H54</f>
        <v>40615.04047800001</v>
      </c>
      <c r="G9" s="41" t="s">
        <v>23</v>
      </c>
      <c r="H9" s="39" t="s">
        <v>21</v>
      </c>
    </row>
    <row r="10" spans="2:8" ht="38.1" customHeight="1">
      <c r="B10" s="36" t="s">
        <v>24</v>
      </c>
      <c r="C10" s="40">
        <f>Capital!E42</f>
        <v>48201.680692999988</v>
      </c>
      <c r="D10" s="40">
        <f>Capital!F42</f>
        <v>47979.225701999996</v>
      </c>
      <c r="E10" s="40">
        <f>Capital!G42</f>
        <v>47641.133881000002</v>
      </c>
      <c r="F10" s="40">
        <f>Capital!H42</f>
        <v>47821.926478000009</v>
      </c>
      <c r="G10" s="42" t="s">
        <v>25</v>
      </c>
      <c r="H10" s="39" t="s">
        <v>26</v>
      </c>
    </row>
    <row r="11" spans="2:8" ht="38.1" customHeight="1">
      <c r="B11" s="36" t="s">
        <v>27</v>
      </c>
      <c r="C11" s="40">
        <f>Capital!E42-Capital!E54-Capital!E55</f>
        <v>47448.126391999991</v>
      </c>
      <c r="D11" s="40">
        <f>Capital!F42-Capital!F54-Capital!F55</f>
        <v>47225.985959999998</v>
      </c>
      <c r="E11" s="40">
        <f>Capital!G42-Capital!G54-Capital!G55</f>
        <v>47641.133881000002</v>
      </c>
      <c r="F11" s="40">
        <f>Capital!H42-Capital!H54-Capital!H55</f>
        <v>47821.926478000009</v>
      </c>
      <c r="G11" s="41" t="s">
        <v>28</v>
      </c>
      <c r="H11" s="39" t="s">
        <v>26</v>
      </c>
    </row>
    <row r="12" spans="2:8" s="45" customFormat="1" ht="38.1" customHeight="1">
      <c r="B12" s="36" t="s">
        <v>29</v>
      </c>
      <c r="C12" s="40">
        <f>Capital!E7</f>
        <v>56681.53268299999</v>
      </c>
      <c r="D12" s="40">
        <f>Capital!F7</f>
        <v>56360.014375999992</v>
      </c>
      <c r="E12" s="40">
        <f>Capital!G7</f>
        <v>57464.779349999997</v>
      </c>
      <c r="F12" s="40">
        <f>Capital!H7</f>
        <v>57158.659170000006</v>
      </c>
      <c r="G12" s="43" t="s">
        <v>30</v>
      </c>
      <c r="H12" s="44" t="s">
        <v>31</v>
      </c>
    </row>
    <row r="13" spans="2:8" ht="38.1" customHeight="1" thickBot="1">
      <c r="B13" s="46" t="s">
        <v>32</v>
      </c>
      <c r="C13" s="47">
        <f>Capital!E7-Capital!E54-Capital!E55-Capital!E56</f>
        <v>56674.571131999997</v>
      </c>
      <c r="D13" s="47">
        <f>Capital!F7-Capital!F54-Capital!F55-Capital!F56</f>
        <v>56353.367383999997</v>
      </c>
      <c r="E13" s="47">
        <f>Capital!G7-Capital!G54-Capital!G55-Capital!G56</f>
        <v>57464.779349999997</v>
      </c>
      <c r="F13" s="47">
        <f>Capital!H7-Capital!H54-Capital!H55-Capital!H56</f>
        <v>57158.659170000006</v>
      </c>
      <c r="G13" s="48" t="s">
        <v>33</v>
      </c>
      <c r="H13" s="49" t="s">
        <v>31</v>
      </c>
    </row>
    <row r="14" spans="2:8" ht="38.1" customHeight="1">
      <c r="B14" s="681" t="s">
        <v>34</v>
      </c>
      <c r="C14" s="682"/>
      <c r="D14" s="682"/>
      <c r="E14" s="682"/>
      <c r="F14" s="682"/>
      <c r="G14" s="682"/>
      <c r="H14" s="683"/>
    </row>
    <row r="15" spans="2:8" ht="38.1" customHeight="1">
      <c r="B15" s="50" t="s">
        <v>35</v>
      </c>
      <c r="C15" s="37">
        <f>Capital!E47</f>
        <v>324363.96166899998</v>
      </c>
      <c r="D15" s="37">
        <f>Capital!F47</f>
        <v>295442.85077000002</v>
      </c>
      <c r="E15" s="37">
        <f>Capital!G47</f>
        <v>295074.89165000001</v>
      </c>
      <c r="F15" s="37">
        <f>Capital!H47</f>
        <v>295786.27465400001</v>
      </c>
      <c r="G15" s="51" t="s">
        <v>36</v>
      </c>
      <c r="H15" s="52" t="s">
        <v>37</v>
      </c>
    </row>
    <row r="16" spans="2:8" ht="38.1" customHeight="1" thickBot="1">
      <c r="B16" s="46" t="s">
        <v>38</v>
      </c>
      <c r="C16" s="53">
        <f>Capital!E47-Capital!E57</f>
        <v>324733.02423899999</v>
      </c>
      <c r="D16" s="53">
        <f>Capital!F47-Capital!F57</f>
        <v>295839.28294</v>
      </c>
      <c r="E16" s="53">
        <f>Capital!G47-Capital!G57</f>
        <v>295074.89165000001</v>
      </c>
      <c r="F16" s="53">
        <f>Capital!H47-Capital!H57</f>
        <v>295786.27465400001</v>
      </c>
      <c r="G16" s="54" t="s">
        <v>39</v>
      </c>
      <c r="H16" s="55" t="s">
        <v>37</v>
      </c>
    </row>
    <row r="17" spans="2:8" ht="38.1" customHeight="1">
      <c r="B17" s="681" t="s">
        <v>40</v>
      </c>
      <c r="C17" s="682"/>
      <c r="D17" s="682"/>
      <c r="E17" s="682"/>
      <c r="F17" s="682"/>
      <c r="G17" s="682"/>
      <c r="H17" s="683"/>
    </row>
    <row r="18" spans="2:8" ht="38.1" customHeight="1">
      <c r="B18" s="36" t="s">
        <v>41</v>
      </c>
      <c r="C18" s="56">
        <f>Capital!E49</f>
        <v>0.12638517078797268</v>
      </c>
      <c r="D18" s="56">
        <f>Capital!F49</f>
        <v>0.13800415070372088</v>
      </c>
      <c r="E18" s="56">
        <f>Capital!G49</f>
        <v>0.13703045913157758</v>
      </c>
      <c r="F18" s="56">
        <f>Capital!H49</f>
        <v>0.13731212012967811</v>
      </c>
      <c r="G18" s="51" t="s">
        <v>42</v>
      </c>
      <c r="H18" s="57" t="s">
        <v>43</v>
      </c>
    </row>
    <row r="19" spans="2:8" ht="38.1" customHeight="1" thickBot="1">
      <c r="B19" s="36" t="s">
        <v>44</v>
      </c>
      <c r="C19" s="56">
        <f>C9/C16</f>
        <v>0.1239209978298446</v>
      </c>
      <c r="D19" s="56">
        <f>D9/D16</f>
        <v>0.13527311032631317</v>
      </c>
      <c r="E19" s="56">
        <f>E9/E16</f>
        <v>0.13703045913157758</v>
      </c>
      <c r="F19" s="56">
        <f>F9/F16</f>
        <v>0.13731212012967811</v>
      </c>
      <c r="G19" s="58" t="s">
        <v>45</v>
      </c>
      <c r="H19" s="57" t="s">
        <v>43</v>
      </c>
    </row>
    <row r="20" spans="2:8" ht="38.1" customHeight="1">
      <c r="B20" s="36" t="s">
        <v>46</v>
      </c>
      <c r="C20" s="56">
        <f>Capital!E50</f>
        <v>0.14860368718207917</v>
      </c>
      <c r="D20" s="56">
        <f>Capital!F50</f>
        <v>0.16239765347834209</v>
      </c>
      <c r="E20" s="56">
        <f>Capital!G50</f>
        <v>0.16145438066451628</v>
      </c>
      <c r="F20" s="56">
        <f>Capital!H50</f>
        <v>0.16167730072648012</v>
      </c>
      <c r="G20" s="51" t="s">
        <v>47</v>
      </c>
      <c r="H20" s="57" t="s">
        <v>43</v>
      </c>
    </row>
    <row r="21" spans="2:8" ht="38.1" customHeight="1" thickBot="1">
      <c r="B21" s="36" t="s">
        <v>48</v>
      </c>
      <c r="C21" s="56">
        <f>C11/C16</f>
        <v>0.14611426264142044</v>
      </c>
      <c r="D21" s="56">
        <f>D11/D16</f>
        <v>0.15963392518625741</v>
      </c>
      <c r="E21" s="56">
        <f>E11/E16</f>
        <v>0.16145438066451628</v>
      </c>
      <c r="F21" s="56">
        <f>F11/F16</f>
        <v>0.16167730072648012</v>
      </c>
      <c r="G21" s="59" t="s">
        <v>49</v>
      </c>
      <c r="H21" s="57" t="s">
        <v>43</v>
      </c>
    </row>
    <row r="22" spans="2:8" ht="38.1" customHeight="1">
      <c r="B22" s="36" t="s">
        <v>50</v>
      </c>
      <c r="C22" s="56">
        <f>Capital!E51</f>
        <v>0.17474670241215376</v>
      </c>
      <c r="D22" s="56">
        <f>Capital!F51</f>
        <v>0.19076452257724735</v>
      </c>
      <c r="E22" s="56">
        <f>Capital!G51</f>
        <v>0.19474642192925465</v>
      </c>
      <c r="F22" s="56">
        <f>Capital!H51</f>
        <v>0.1932431085142883</v>
      </c>
      <c r="G22" s="51" t="s">
        <v>51</v>
      </c>
      <c r="H22" s="57" t="s">
        <v>43</v>
      </c>
    </row>
    <row r="23" spans="2:8" ht="38.1" customHeight="1" thickBot="1">
      <c r="B23" s="60" t="s">
        <v>52</v>
      </c>
      <c r="C23" s="61">
        <f>C13/C16</f>
        <v>0.1745266631406362</v>
      </c>
      <c r="D23" s="61">
        <f>D13/D16</f>
        <v>0.19048642500742263</v>
      </c>
      <c r="E23" s="61">
        <f>E13/E16</f>
        <v>0.19474642192925465</v>
      </c>
      <c r="F23" s="61">
        <f>F13/F16</f>
        <v>0.1932431085142883</v>
      </c>
      <c r="G23" s="58" t="s">
        <v>53</v>
      </c>
      <c r="H23" s="57" t="s">
        <v>43</v>
      </c>
    </row>
    <row r="24" spans="2:8" ht="38.1" customHeight="1">
      <c r="B24" s="681" t="s">
        <v>54</v>
      </c>
      <c r="C24" s="682"/>
      <c r="D24" s="682"/>
      <c r="E24" s="682"/>
      <c r="F24" s="682"/>
      <c r="G24" s="682"/>
      <c r="H24" s="683"/>
    </row>
    <row r="25" spans="2:8" ht="38.1" customHeight="1">
      <c r="B25" s="36" t="s">
        <v>55</v>
      </c>
      <c r="C25" s="62">
        <f>Leverage!D9</f>
        <v>915573.68927199999</v>
      </c>
      <c r="D25" s="62">
        <f>Leverage!E9</f>
        <v>855282.27469999995</v>
      </c>
      <c r="E25" s="62">
        <f>Leverage!F9</f>
        <v>834572.16174500005</v>
      </c>
      <c r="F25" s="62">
        <f>Leverage!G9</f>
        <v>838509.40833300003</v>
      </c>
      <c r="G25" s="51" t="s">
        <v>56</v>
      </c>
      <c r="H25" s="39" t="s">
        <v>57</v>
      </c>
    </row>
    <row r="26" spans="2:8" ht="38.1" customHeight="1">
      <c r="B26" s="36" t="s">
        <v>58</v>
      </c>
      <c r="C26" s="56">
        <f>Leverage!D11</f>
        <v>5.2646424048430882E-2</v>
      </c>
      <c r="D26" s="56">
        <f>Leverage!E11</f>
        <v>5.6097533085003155E-2</v>
      </c>
      <c r="E26" s="56">
        <f>Leverage!F11</f>
        <v>5.7084499177863242E-2</v>
      </c>
      <c r="F26" s="56">
        <f>Leverage!G11</f>
        <v>5.7032069053431923E-2</v>
      </c>
      <c r="G26" s="51" t="s">
        <v>59</v>
      </c>
      <c r="H26" s="39" t="s">
        <v>57</v>
      </c>
    </row>
    <row r="27" spans="2:8" ht="12.75" customHeight="1">
      <c r="B27" s="684"/>
      <c r="C27" s="684"/>
      <c r="D27" s="684"/>
      <c r="E27" s="684"/>
      <c r="F27" s="684"/>
      <c r="G27" s="684"/>
      <c r="H27" s="684"/>
    </row>
    <row r="28" spans="2:8" ht="12.75" customHeight="1">
      <c r="B28" s="685"/>
      <c r="C28" s="685"/>
      <c r="D28" s="685"/>
      <c r="E28" s="685"/>
      <c r="F28" s="685"/>
      <c r="G28" s="685"/>
      <c r="H28" s="685"/>
    </row>
    <row r="29" spans="2:8" ht="12.75" customHeight="1">
      <c r="B29" s="685"/>
      <c r="C29" s="685"/>
      <c r="D29" s="685"/>
      <c r="E29" s="685"/>
      <c r="F29" s="685"/>
      <c r="G29" s="685"/>
      <c r="H29" s="685"/>
    </row>
  </sheetData>
  <sheetProtection algorithmName="SHA-512" hashValue="+F0gw86KY3s99N2p9hnN1J6rDyjsZrJExWQQf5nl6Pgz0D7niD/vzgf0sHcsxeo3LPdo6olrEmHy4+IHS3e41A==" saltValue="ilhNzl6hY/8UUVmkGRZ6iw==" spinCount="100000" sheet="1" objects="1" scenarios="1" formatCells="0" formatColumns="0" formatRows="0"/>
  <mergeCells count="8">
    <mergeCell ref="B24:H24"/>
    <mergeCell ref="B27:H29"/>
    <mergeCell ref="B2:H2"/>
    <mergeCell ref="B3:H3"/>
    <mergeCell ref="B4:H4"/>
    <mergeCell ref="B7:H7"/>
    <mergeCell ref="B14:H14"/>
    <mergeCell ref="B17:H17"/>
  </mergeCells>
  <pageMargins left="0.70866141732283472" right="0.70866141732283472" top="0.74803149606299213" bottom="0.74803149606299213" header="0.31496062992125984" footer="0.31496062992125984"/>
  <pageSetup paperSize="9" scale="47" fitToHeight="0" orientation="landscape" r:id="rId1"/>
  <headerFooter>
    <oddHeader>&amp;L&amp;"Calibri"&amp;12&amp;K000000 EBA Regular Use&amp;1#_x000D_</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B1634-6394-4FA9-A7DB-61950774DDA0}">
  <sheetPr>
    <pageSetUpPr fitToPage="1"/>
  </sheetPr>
  <dimension ref="B1:I34"/>
  <sheetViews>
    <sheetView showGridLines="0" topLeftCell="A2" zoomScale="110" zoomScaleNormal="110" workbookViewId="0">
      <selection activeCell="A2" sqref="A2"/>
    </sheetView>
  </sheetViews>
  <sheetFormatPr defaultColWidth="11.44140625" defaultRowHeight="11.4"/>
  <cols>
    <col min="1" max="1" width="5.44140625" style="27" customWidth="1"/>
    <col min="2" max="2" width="9.5546875" style="28" customWidth="1"/>
    <col min="3" max="3" width="92.5546875" style="27" customWidth="1"/>
    <col min="4" max="7" width="18.77734375" style="35" customWidth="1"/>
    <col min="8" max="8" width="17.21875" style="27" customWidth="1"/>
    <col min="9" max="9" width="35.44140625" style="27" customWidth="1"/>
    <col min="10" max="10" width="1.77734375" style="27" customWidth="1"/>
    <col min="11" max="16384" width="11.44140625" style="27"/>
  </cols>
  <sheetData>
    <row r="1" spans="2:9" s="26" customFormat="1">
      <c r="B1" s="23"/>
      <c r="D1" s="24">
        <v>202209</v>
      </c>
      <c r="E1" s="24">
        <v>202212</v>
      </c>
      <c r="F1" s="24">
        <v>202303</v>
      </c>
      <c r="G1" s="24">
        <v>202306</v>
      </c>
    </row>
    <row r="2" spans="2:9" ht="33" customHeight="1">
      <c r="B2" s="27"/>
      <c r="C2" s="686" t="s">
        <v>1</v>
      </c>
      <c r="D2" s="686"/>
      <c r="E2" s="686"/>
      <c r="F2" s="63"/>
      <c r="G2" s="63"/>
    </row>
    <row r="3" spans="2:9" ht="21" customHeight="1">
      <c r="B3" s="27"/>
      <c r="C3" s="687" t="s">
        <v>60</v>
      </c>
      <c r="D3" s="687"/>
      <c r="E3" s="687"/>
      <c r="F3" s="64"/>
      <c r="G3" s="64"/>
    </row>
    <row r="4" spans="2:9" ht="33.75" customHeight="1">
      <c r="B4" s="27"/>
      <c r="C4" s="688" t="str">
        <f>Cover!C5</f>
        <v>Intesa Sanpaolo S.p.A.</v>
      </c>
      <c r="D4" s="688"/>
      <c r="E4" s="688"/>
      <c r="F4" s="65"/>
      <c r="G4" s="65"/>
    </row>
    <row r="5" spans="2:9" ht="12.75" customHeight="1" thickBot="1">
      <c r="C5" s="29"/>
      <c r="D5" s="29"/>
      <c r="E5" s="29"/>
      <c r="F5" s="29"/>
      <c r="G5" s="29"/>
    </row>
    <row r="6" spans="2:9" s="35" customFormat="1" ht="35.25" customHeight="1" thickBot="1">
      <c r="B6" s="66"/>
      <c r="C6" s="31" t="s">
        <v>11</v>
      </c>
      <c r="D6" s="32" t="s">
        <v>12</v>
      </c>
      <c r="E6" s="32" t="s">
        <v>13</v>
      </c>
      <c r="F6" s="32" t="s">
        <v>14</v>
      </c>
      <c r="G6" s="32" t="s">
        <v>15</v>
      </c>
      <c r="H6" s="67" t="s">
        <v>16</v>
      </c>
      <c r="I6" s="68" t="s">
        <v>17</v>
      </c>
    </row>
    <row r="7" spans="2:9" ht="38.25" customHeight="1">
      <c r="B7" s="69" t="s">
        <v>61</v>
      </c>
      <c r="C7" s="70" t="s">
        <v>62</v>
      </c>
      <c r="D7" s="71">
        <v>48201.680693000002</v>
      </c>
      <c r="E7" s="71">
        <v>47979.225702000003</v>
      </c>
      <c r="F7" s="71">
        <v>47641.133881000002</v>
      </c>
      <c r="G7" s="71">
        <v>47821.926478000001</v>
      </c>
      <c r="H7" s="72" t="s">
        <v>63</v>
      </c>
      <c r="I7" s="689" t="s">
        <v>57</v>
      </c>
    </row>
    <row r="8" spans="2:9" ht="38.25" customHeight="1" thickBot="1">
      <c r="B8" s="73" t="s">
        <v>64</v>
      </c>
      <c r="C8" s="74" t="s">
        <v>65</v>
      </c>
      <c r="D8" s="75">
        <v>47448.126392000006</v>
      </c>
      <c r="E8" s="75">
        <v>47225.985959999991</v>
      </c>
      <c r="F8" s="75">
        <v>47641.133881000002</v>
      </c>
      <c r="G8" s="75">
        <v>47821.926478000001</v>
      </c>
      <c r="H8" s="76" t="s">
        <v>66</v>
      </c>
      <c r="I8" s="690"/>
    </row>
    <row r="9" spans="2:9" ht="38.25" customHeight="1">
      <c r="B9" s="69" t="s">
        <v>67</v>
      </c>
      <c r="C9" s="70" t="s">
        <v>68</v>
      </c>
      <c r="D9" s="71">
        <v>915573.68927199999</v>
      </c>
      <c r="E9" s="71">
        <v>855282.27469999995</v>
      </c>
      <c r="F9" s="71">
        <v>834572.16174500005</v>
      </c>
      <c r="G9" s="71">
        <v>838509.40833300003</v>
      </c>
      <c r="H9" s="77" t="s">
        <v>56</v>
      </c>
      <c r="I9" s="690"/>
    </row>
    <row r="10" spans="2:9" ht="38.25" customHeight="1" thickBot="1">
      <c r="B10" s="78" t="s">
        <v>69</v>
      </c>
      <c r="C10" s="79" t="s">
        <v>70</v>
      </c>
      <c r="D10" s="75">
        <v>914853.33214299998</v>
      </c>
      <c r="E10" s="75">
        <v>854738.45430300001</v>
      </c>
      <c r="F10" s="75">
        <v>834572.16174500005</v>
      </c>
      <c r="G10" s="75">
        <v>838509.40833300003</v>
      </c>
      <c r="H10" s="80" t="s">
        <v>71</v>
      </c>
      <c r="I10" s="690"/>
    </row>
    <row r="11" spans="2:9" ht="38.25" customHeight="1" thickBot="1">
      <c r="B11" s="69" t="s">
        <v>72</v>
      </c>
      <c r="C11" s="70" t="s">
        <v>58</v>
      </c>
      <c r="D11" s="81">
        <f>D7/D9</f>
        <v>5.2646424048430882E-2</v>
      </c>
      <c r="E11" s="81">
        <f t="shared" ref="E11:G12" si="0">E7/E9</f>
        <v>5.6097533085003155E-2</v>
      </c>
      <c r="F11" s="81">
        <f t="shared" si="0"/>
        <v>5.7084499177863242E-2</v>
      </c>
      <c r="G11" s="81">
        <f t="shared" si="0"/>
        <v>5.7032069053431923E-2</v>
      </c>
      <c r="H11" s="77" t="s">
        <v>73</v>
      </c>
      <c r="I11" s="82"/>
    </row>
    <row r="12" spans="2:9" s="45" customFormat="1" ht="38.25" customHeight="1" thickBot="1">
      <c r="B12" s="73" t="s">
        <v>74</v>
      </c>
      <c r="C12" s="74" t="s">
        <v>75</v>
      </c>
      <c r="D12" s="81">
        <f>D8/D10</f>
        <v>5.1864189291255081E-2</v>
      </c>
      <c r="E12" s="81">
        <f t="shared" si="0"/>
        <v>5.5251972954125032E-2</v>
      </c>
      <c r="F12" s="81">
        <f t="shared" si="0"/>
        <v>5.7084499177863242E-2</v>
      </c>
      <c r="G12" s="81">
        <f t="shared" si="0"/>
        <v>5.7032069053431923E-2</v>
      </c>
      <c r="H12" s="83" t="s">
        <v>76</v>
      </c>
      <c r="I12" s="84"/>
    </row>
    <row r="13" spans="2:9" ht="18.75" customHeight="1">
      <c r="B13" s="691"/>
      <c r="C13" s="691"/>
      <c r="D13" s="691"/>
      <c r="E13" s="691"/>
      <c r="F13" s="691"/>
      <c r="G13" s="691"/>
      <c r="H13" s="691"/>
      <c r="I13" s="691"/>
    </row>
    <row r="14" spans="2:9" ht="18.75" customHeight="1">
      <c r="B14" s="691"/>
      <c r="C14" s="691"/>
      <c r="D14" s="691"/>
      <c r="E14" s="691"/>
      <c r="F14" s="691"/>
      <c r="G14" s="691"/>
      <c r="H14" s="691"/>
      <c r="I14" s="691"/>
    </row>
    <row r="15" spans="2:9" ht="18.75" customHeight="1">
      <c r="B15" s="691"/>
      <c r="C15" s="691"/>
      <c r="D15" s="691"/>
      <c r="E15" s="691"/>
      <c r="F15" s="691"/>
      <c r="G15" s="691"/>
      <c r="H15" s="691"/>
      <c r="I15" s="691"/>
    </row>
    <row r="16" spans="2:9" ht="18.75" customHeight="1"/>
    <row r="17" spans="2:8">
      <c r="H17" s="35"/>
    </row>
    <row r="27" spans="2:8" ht="13.2">
      <c r="B27" s="27"/>
      <c r="C27" s="85"/>
      <c r="D27" s="27"/>
      <c r="E27" s="27"/>
      <c r="F27" s="27"/>
      <c r="G27" s="27"/>
    </row>
    <row r="28" spans="2:8" ht="13.2">
      <c r="B28" s="27"/>
      <c r="C28" s="85"/>
      <c r="D28" s="27"/>
      <c r="E28" s="27"/>
      <c r="F28" s="27"/>
      <c r="G28" s="27"/>
    </row>
    <row r="29" spans="2:8" ht="13.2">
      <c r="B29" s="27"/>
      <c r="C29" s="85"/>
      <c r="D29" s="27"/>
      <c r="E29" s="27"/>
      <c r="F29" s="27"/>
      <c r="G29" s="27"/>
    </row>
    <row r="34" spans="3:3" s="27" customFormat="1">
      <c r="C34" s="27" t="s">
        <v>77</v>
      </c>
    </row>
  </sheetData>
  <sheetProtection algorithmName="SHA-512" hashValue="T39kSZK/xxhivPl9d59z7DkKaT8LB+TYVKirJdb3Rk/V+c/JjZY4ty2vk7eLCiFBNCvs9vHN+zV0bMLenMeXbg==" saltValue="CkPTnHTp9OCkQoervSDpGg==" spinCount="100000" sheet="1" objects="1" scenarios="1" formatCells="0" formatColumns="0" formatRows="0"/>
  <mergeCells count="5">
    <mergeCell ref="C2:E2"/>
    <mergeCell ref="C3:E3"/>
    <mergeCell ref="C4:E4"/>
    <mergeCell ref="I7:I10"/>
    <mergeCell ref="B13:I15"/>
  </mergeCells>
  <pageMargins left="0.70866141732283472" right="0.70866141732283472" top="0.74803149606299213" bottom="0.74803149606299213" header="0.31496062992125984" footer="0.31496062992125984"/>
  <pageSetup paperSize="9" scale="56" fitToHeight="0" orientation="landscape" r:id="rId1"/>
  <headerFooter>
    <oddHeader>&amp;L&amp;"Calibri"&amp;12&amp;K000000 EBA Regular Use&amp;1#_x000D_</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22A59-01C4-436C-A3CF-0383266A6D5E}">
  <sheetPr>
    <pageSetUpPr fitToPage="1"/>
  </sheetPr>
  <dimension ref="B1:L64"/>
  <sheetViews>
    <sheetView showGridLines="0" zoomScaleNormal="100" workbookViewId="0">
      <selection activeCell="C72" sqref="C72"/>
    </sheetView>
  </sheetViews>
  <sheetFormatPr defaultColWidth="11.44140625" defaultRowHeight="15"/>
  <cols>
    <col min="1" max="1" width="2.5546875" style="27" customWidth="1"/>
    <col min="2" max="2" width="32.44140625" style="87" customWidth="1"/>
    <col min="3" max="3" width="9.5546875" style="28" customWidth="1"/>
    <col min="4" max="4" width="88.5546875" style="27" customWidth="1"/>
    <col min="5" max="8" width="26.5546875" style="35" customWidth="1"/>
    <col min="9" max="9" width="34.5546875" style="28" customWidth="1"/>
    <col min="10" max="10" width="77.44140625" style="27" customWidth="1"/>
    <col min="11" max="16384" width="11.44140625" style="27"/>
  </cols>
  <sheetData>
    <row r="1" spans="2:12" s="26" customFormat="1" ht="33" customHeight="1">
      <c r="B1" s="86"/>
      <c r="C1" s="23"/>
      <c r="E1" s="24">
        <v>202209</v>
      </c>
      <c r="F1" s="24">
        <v>202212</v>
      </c>
      <c r="G1" s="24">
        <v>202303</v>
      </c>
      <c r="H1" s="24">
        <v>202306</v>
      </c>
      <c r="I1" s="23"/>
    </row>
    <row r="2" spans="2:12" ht="21" customHeight="1">
      <c r="D2" s="63" t="s">
        <v>1</v>
      </c>
      <c r="E2" s="63"/>
      <c r="F2" s="63"/>
      <c r="G2" s="63"/>
      <c r="H2" s="63"/>
    </row>
    <row r="3" spans="2:12" ht="35.25" customHeight="1">
      <c r="D3" s="64" t="s">
        <v>78</v>
      </c>
      <c r="E3" s="64"/>
      <c r="F3" s="64"/>
      <c r="G3" s="64"/>
      <c r="H3" s="64"/>
    </row>
    <row r="4" spans="2:12" ht="35.25" customHeight="1">
      <c r="D4" s="65" t="str">
        <f>Cover!C5</f>
        <v>Intesa Sanpaolo S.p.A.</v>
      </c>
      <c r="E4" s="65"/>
      <c r="F4" s="65"/>
      <c r="G4" s="65"/>
      <c r="H4" s="65"/>
    </row>
    <row r="5" spans="2:12" ht="43.5" customHeight="1" thickBot="1">
      <c r="D5" s="88"/>
      <c r="E5" s="28"/>
      <c r="F5" s="28"/>
      <c r="G5" s="28"/>
      <c r="H5" s="28"/>
    </row>
    <row r="6" spans="2:12" s="35" customFormat="1" ht="35.25" customHeight="1" thickBot="1">
      <c r="C6" s="89"/>
      <c r="D6" s="31" t="s">
        <v>11</v>
      </c>
      <c r="E6" s="32" t="s">
        <v>12</v>
      </c>
      <c r="F6" s="32" t="s">
        <v>13</v>
      </c>
      <c r="G6" s="32" t="s">
        <v>14</v>
      </c>
      <c r="H6" s="32" t="s">
        <v>15</v>
      </c>
      <c r="I6" s="67" t="s">
        <v>16</v>
      </c>
      <c r="J6" s="68" t="s">
        <v>17</v>
      </c>
      <c r="L6" s="90"/>
    </row>
    <row r="7" spans="2:12" ht="38.25" customHeight="1">
      <c r="B7" s="692" t="s">
        <v>79</v>
      </c>
      <c r="C7" s="91" t="s">
        <v>80</v>
      </c>
      <c r="D7" s="92" t="s">
        <v>81</v>
      </c>
      <c r="E7" s="93">
        <f>+E42+E43</f>
        <v>56681.53268299999</v>
      </c>
      <c r="F7" s="93">
        <f>+F42+F43</f>
        <v>56360.014375999992</v>
      </c>
      <c r="G7" s="93">
        <f>+G42+G43</f>
        <v>57464.779349999997</v>
      </c>
      <c r="H7" s="93">
        <f>+H42+H43</f>
        <v>57158.659170000006</v>
      </c>
      <c r="I7" s="94" t="s">
        <v>30</v>
      </c>
      <c r="J7" s="95" t="s">
        <v>31</v>
      </c>
      <c r="K7" s="96"/>
      <c r="L7" s="97"/>
    </row>
    <row r="8" spans="2:12" ht="38.25" customHeight="1">
      <c r="B8" s="693"/>
      <c r="C8" s="91" t="s">
        <v>61</v>
      </c>
      <c r="D8" s="98" t="s">
        <v>82</v>
      </c>
      <c r="E8" s="99">
        <f>+E9+E10+E11+E12+E13+E14+E15+E16+E17+E18+E19+E20+E21+E22+E24+E25+E26+E27+E28+E29+E30+E31+E32+E33</f>
        <v>40994.794692999989</v>
      </c>
      <c r="F8" s="99">
        <f>+F9+F10+F11+F12+F13+F14+F15+F16+F17+F18+F19+F20+F21+F22+F24+F25+F26+F27+F28+F29+F30+F31+F32+F33</f>
        <v>40772.339701999997</v>
      </c>
      <c r="G8" s="99">
        <f>+G9+G10+G11+G12+G13+G14+G15+G16+G17+G18+G19+G20+G21+G22+G24+G25+G26+G27+G28+G29+G30+G31+G32+G33</f>
        <v>40434.247881000003</v>
      </c>
      <c r="H8" s="99">
        <f>+H9+H10+H11+H12+H13+H14+H15+H16+H17+H18+H19+H20+H21+H22+H24+H25+H26+H27+H28+H29+H30+H31+H32+H33</f>
        <v>40615.04047800001</v>
      </c>
      <c r="I8" s="100" t="s">
        <v>20</v>
      </c>
      <c r="J8" s="101" t="s">
        <v>21</v>
      </c>
      <c r="L8" s="97"/>
    </row>
    <row r="9" spans="2:12" ht="38.25" customHeight="1">
      <c r="B9" s="693"/>
      <c r="C9" s="102" t="s">
        <v>83</v>
      </c>
      <c r="D9" s="103" t="s">
        <v>84</v>
      </c>
      <c r="E9" s="104">
        <v>36167.519999999997</v>
      </c>
      <c r="F9" s="104">
        <v>36552.945</v>
      </c>
      <c r="G9" s="104">
        <v>36618.002999999997</v>
      </c>
      <c r="H9" s="104">
        <v>38222.375000000007</v>
      </c>
      <c r="I9" s="105" t="s">
        <v>85</v>
      </c>
      <c r="J9" s="106" t="s">
        <v>86</v>
      </c>
      <c r="L9" s="97"/>
    </row>
    <row r="10" spans="2:12" ht="38.25" customHeight="1">
      <c r="B10" s="693"/>
      <c r="C10" s="102" t="s">
        <v>87</v>
      </c>
      <c r="D10" s="103" t="s">
        <v>88</v>
      </c>
      <c r="E10" s="104">
        <v>20958.926099999997</v>
      </c>
      <c r="F10" s="104">
        <v>20229.402899999997</v>
      </c>
      <c r="G10" s="104">
        <v>19875.109831999998</v>
      </c>
      <c r="H10" s="104">
        <v>18908.733180000003</v>
      </c>
      <c r="I10" s="105" t="s">
        <v>89</v>
      </c>
      <c r="J10" s="106" t="s">
        <v>90</v>
      </c>
      <c r="L10" s="97"/>
    </row>
    <row r="11" spans="2:12" ht="38.25" customHeight="1">
      <c r="B11" s="693"/>
      <c r="C11" s="102" t="s">
        <v>91</v>
      </c>
      <c r="D11" s="103" t="s">
        <v>92</v>
      </c>
      <c r="E11" s="104">
        <v>-2660.183</v>
      </c>
      <c r="F11" s="104">
        <v>-2635.0709999999999</v>
      </c>
      <c r="G11" s="104">
        <v>-2213.7159999999999</v>
      </c>
      <c r="H11" s="104">
        <v>-2084.1289999999999</v>
      </c>
      <c r="I11" s="100" t="s">
        <v>93</v>
      </c>
      <c r="J11" s="106" t="s">
        <v>94</v>
      </c>
      <c r="L11" s="97"/>
    </row>
    <row r="12" spans="2:12" ht="38.25" customHeight="1">
      <c r="B12" s="693"/>
      <c r="C12" s="102" t="s">
        <v>95</v>
      </c>
      <c r="D12" s="103" t="s">
        <v>96</v>
      </c>
      <c r="E12" s="104">
        <v>-3265</v>
      </c>
      <c r="F12" s="104">
        <v>-3265</v>
      </c>
      <c r="G12" s="104">
        <v>-3265</v>
      </c>
      <c r="H12" s="104">
        <v>-3265</v>
      </c>
      <c r="I12" s="105" t="s">
        <v>97</v>
      </c>
      <c r="J12" s="106" t="s">
        <v>98</v>
      </c>
      <c r="L12" s="97"/>
    </row>
    <row r="13" spans="2:12" ht="38.25" customHeight="1">
      <c r="B13" s="693"/>
      <c r="C13" s="102" t="s">
        <v>99</v>
      </c>
      <c r="D13" s="103" t="s">
        <v>100</v>
      </c>
      <c r="E13" s="104">
        <v>0</v>
      </c>
      <c r="F13" s="104">
        <v>0</v>
      </c>
      <c r="G13" s="104">
        <v>0</v>
      </c>
      <c r="H13" s="104">
        <v>0</v>
      </c>
      <c r="I13" s="107" t="s">
        <v>101</v>
      </c>
      <c r="J13" s="108" t="s">
        <v>102</v>
      </c>
      <c r="L13" s="97"/>
    </row>
    <row r="14" spans="2:12" ht="38.25" customHeight="1">
      <c r="B14" s="693"/>
      <c r="C14" s="102" t="s">
        <v>103</v>
      </c>
      <c r="D14" s="103" t="s">
        <v>104</v>
      </c>
      <c r="E14" s="104">
        <v>0</v>
      </c>
      <c r="F14" s="104">
        <v>0</v>
      </c>
      <c r="G14" s="104">
        <v>0</v>
      </c>
      <c r="H14" s="104">
        <v>0</v>
      </c>
      <c r="I14" s="100" t="s">
        <v>105</v>
      </c>
      <c r="J14" s="101" t="s">
        <v>106</v>
      </c>
      <c r="L14" s="97"/>
    </row>
    <row r="15" spans="2:12" ht="38.25" customHeight="1">
      <c r="B15" s="693"/>
      <c r="C15" s="102" t="s">
        <v>107</v>
      </c>
      <c r="D15" s="103" t="s">
        <v>108</v>
      </c>
      <c r="E15" s="104">
        <v>-37.297843</v>
      </c>
      <c r="F15" s="104">
        <v>149.47201000000001</v>
      </c>
      <c r="G15" s="104">
        <v>250.663005</v>
      </c>
      <c r="H15" s="104">
        <v>240.819332</v>
      </c>
      <c r="I15" s="100" t="s">
        <v>109</v>
      </c>
      <c r="J15" s="101" t="s">
        <v>110</v>
      </c>
      <c r="L15" s="97"/>
    </row>
    <row r="16" spans="2:12" ht="38.25" customHeight="1">
      <c r="B16" s="693"/>
      <c r="C16" s="102" t="s">
        <v>111</v>
      </c>
      <c r="D16" s="103" t="s">
        <v>112</v>
      </c>
      <c r="E16" s="104">
        <v>-8237.9490000000005</v>
      </c>
      <c r="F16" s="104">
        <v>-8200.8310000000001</v>
      </c>
      <c r="G16" s="104">
        <v>-8055.7979999999998</v>
      </c>
      <c r="H16" s="104">
        <v>-7659.88</v>
      </c>
      <c r="I16" s="100" t="s">
        <v>113</v>
      </c>
      <c r="J16" s="101" t="s">
        <v>114</v>
      </c>
      <c r="L16" s="97"/>
    </row>
    <row r="17" spans="2:12" ht="38.25" customHeight="1">
      <c r="B17" s="693"/>
      <c r="C17" s="102" t="s">
        <v>115</v>
      </c>
      <c r="D17" s="103" t="s">
        <v>116</v>
      </c>
      <c r="E17" s="104">
        <v>-1944.342697</v>
      </c>
      <c r="F17" s="104">
        <v>-2154.0312119999999</v>
      </c>
      <c r="G17" s="104">
        <v>-2150.4273229999999</v>
      </c>
      <c r="H17" s="104">
        <v>-2145.5277639999999</v>
      </c>
      <c r="I17" s="100" t="s">
        <v>117</v>
      </c>
      <c r="J17" s="101" t="s">
        <v>118</v>
      </c>
      <c r="L17" s="97"/>
    </row>
    <row r="18" spans="2:12" ht="38.25" customHeight="1">
      <c r="B18" s="693"/>
      <c r="C18" s="102" t="s">
        <v>119</v>
      </c>
      <c r="D18" s="103" t="s">
        <v>120</v>
      </c>
      <c r="E18" s="104">
        <v>-289.46424000000002</v>
      </c>
      <c r="F18" s="104">
        <v>-240.12576899999999</v>
      </c>
      <c r="G18" s="104">
        <v>-221.94029599999999</v>
      </c>
      <c r="H18" s="104">
        <v>-230.79829899999999</v>
      </c>
      <c r="I18" s="100" t="s">
        <v>121</v>
      </c>
      <c r="J18" s="101" t="s">
        <v>122</v>
      </c>
      <c r="L18" s="97"/>
    </row>
    <row r="19" spans="2:12" ht="38.25" customHeight="1">
      <c r="B19" s="693"/>
      <c r="C19" s="102" t="s">
        <v>123</v>
      </c>
      <c r="D19" s="103" t="s">
        <v>124</v>
      </c>
      <c r="E19" s="104">
        <v>0</v>
      </c>
      <c r="F19" s="104">
        <v>0</v>
      </c>
      <c r="G19" s="104">
        <v>0</v>
      </c>
      <c r="H19" s="104">
        <v>0</v>
      </c>
      <c r="I19" s="100" t="s">
        <v>125</v>
      </c>
      <c r="J19" s="101" t="s">
        <v>126</v>
      </c>
      <c r="L19" s="97"/>
    </row>
    <row r="20" spans="2:12" ht="38.25" customHeight="1">
      <c r="B20" s="693"/>
      <c r="C20" s="102" t="s">
        <v>127</v>
      </c>
      <c r="D20" s="103" t="s">
        <v>128</v>
      </c>
      <c r="E20" s="104">
        <v>0</v>
      </c>
      <c r="F20" s="104">
        <v>0</v>
      </c>
      <c r="G20" s="104">
        <v>0</v>
      </c>
      <c r="H20" s="104">
        <v>0</v>
      </c>
      <c r="I20" s="100" t="s">
        <v>129</v>
      </c>
      <c r="J20" s="101" t="s">
        <v>130</v>
      </c>
      <c r="L20" s="97"/>
    </row>
    <row r="21" spans="2:12" ht="38.25" customHeight="1">
      <c r="B21" s="693"/>
      <c r="C21" s="102" t="s">
        <v>131</v>
      </c>
      <c r="D21" s="103" t="s">
        <v>132</v>
      </c>
      <c r="E21" s="104">
        <v>0</v>
      </c>
      <c r="F21" s="104">
        <v>0</v>
      </c>
      <c r="G21" s="104">
        <v>0</v>
      </c>
      <c r="H21" s="104">
        <v>0</v>
      </c>
      <c r="I21" s="100" t="s">
        <v>133</v>
      </c>
      <c r="J21" s="101" t="s">
        <v>134</v>
      </c>
      <c r="L21" s="97"/>
    </row>
    <row r="22" spans="2:12" ht="78.75" customHeight="1">
      <c r="B22" s="693"/>
      <c r="C22" s="102" t="s">
        <v>135</v>
      </c>
      <c r="D22" s="103" t="s">
        <v>136</v>
      </c>
      <c r="E22" s="104">
        <v>-77.351791000000006</v>
      </c>
      <c r="F22" s="104">
        <v>-62.407879000000001</v>
      </c>
      <c r="G22" s="104">
        <v>-44.236756999999997</v>
      </c>
      <c r="H22" s="104">
        <v>-30.981490999999998</v>
      </c>
      <c r="I22" s="100" t="s">
        <v>137</v>
      </c>
      <c r="J22" s="101" t="s">
        <v>138</v>
      </c>
      <c r="L22" s="97"/>
    </row>
    <row r="23" spans="2:12" ht="38.25" customHeight="1">
      <c r="B23" s="693"/>
      <c r="C23" s="102" t="s">
        <v>139</v>
      </c>
      <c r="D23" s="103" t="s">
        <v>140</v>
      </c>
      <c r="E23" s="104">
        <v>-77.351791000000006</v>
      </c>
      <c r="F23" s="104">
        <v>-62.407879000000001</v>
      </c>
      <c r="G23" s="104">
        <v>-44.236756999999997</v>
      </c>
      <c r="H23" s="104">
        <v>-30.981490999999998</v>
      </c>
      <c r="I23" s="100" t="s">
        <v>141</v>
      </c>
      <c r="J23" s="101" t="s">
        <v>142</v>
      </c>
      <c r="L23" s="97"/>
    </row>
    <row r="24" spans="2:12" ht="38.25" customHeight="1">
      <c r="B24" s="693"/>
      <c r="C24" s="102" t="s">
        <v>143</v>
      </c>
      <c r="D24" s="103" t="s">
        <v>144</v>
      </c>
      <c r="E24" s="104">
        <v>0</v>
      </c>
      <c r="F24" s="104">
        <v>0</v>
      </c>
      <c r="G24" s="104">
        <v>0</v>
      </c>
      <c r="H24" s="104">
        <v>0</v>
      </c>
      <c r="I24" s="100" t="s">
        <v>145</v>
      </c>
      <c r="J24" s="101" t="s">
        <v>146</v>
      </c>
      <c r="L24" s="97"/>
    </row>
    <row r="25" spans="2:12" ht="38.25" customHeight="1">
      <c r="B25" s="693"/>
      <c r="C25" s="102" t="s">
        <v>147</v>
      </c>
      <c r="D25" s="103" t="s">
        <v>148</v>
      </c>
      <c r="E25" s="104">
        <v>0</v>
      </c>
      <c r="F25" s="104">
        <v>0</v>
      </c>
      <c r="G25" s="104">
        <v>0</v>
      </c>
      <c r="H25" s="104">
        <v>0</v>
      </c>
      <c r="I25" s="100" t="s">
        <v>149</v>
      </c>
      <c r="J25" s="101" t="s">
        <v>150</v>
      </c>
      <c r="L25" s="97"/>
    </row>
    <row r="26" spans="2:12" ht="38.25" customHeight="1">
      <c r="B26" s="693"/>
      <c r="C26" s="102" t="s">
        <v>151</v>
      </c>
      <c r="D26" s="103" t="s">
        <v>152</v>
      </c>
      <c r="E26" s="104">
        <v>0</v>
      </c>
      <c r="F26" s="104">
        <v>0</v>
      </c>
      <c r="G26" s="104">
        <v>0</v>
      </c>
      <c r="H26" s="104">
        <v>0</v>
      </c>
      <c r="I26" s="100" t="s">
        <v>153</v>
      </c>
      <c r="J26" s="101" t="s">
        <v>154</v>
      </c>
      <c r="L26" s="97"/>
    </row>
    <row r="27" spans="2:12" ht="38.25" customHeight="1">
      <c r="B27" s="693"/>
      <c r="C27" s="102" t="s">
        <v>155</v>
      </c>
      <c r="D27" s="103" t="s">
        <v>156</v>
      </c>
      <c r="E27" s="104">
        <v>0</v>
      </c>
      <c r="F27" s="104">
        <v>0</v>
      </c>
      <c r="G27" s="104">
        <v>0</v>
      </c>
      <c r="H27" s="104">
        <v>0</v>
      </c>
      <c r="I27" s="100" t="s">
        <v>157</v>
      </c>
      <c r="J27" s="101" t="s">
        <v>158</v>
      </c>
      <c r="L27" s="97"/>
    </row>
    <row r="28" spans="2:12" ht="38.25" customHeight="1">
      <c r="B28" s="693"/>
      <c r="C28" s="102" t="s">
        <v>159</v>
      </c>
      <c r="D28" s="103" t="s">
        <v>160</v>
      </c>
      <c r="E28" s="104">
        <v>-37.095582999999998</v>
      </c>
      <c r="F28" s="104">
        <v>-25.548918</v>
      </c>
      <c r="G28" s="104">
        <v>-28.522407999999999</v>
      </c>
      <c r="H28" s="104">
        <v>-32.276980000000002</v>
      </c>
      <c r="I28" s="100" t="s">
        <v>161</v>
      </c>
      <c r="J28" s="106" t="s">
        <v>162</v>
      </c>
      <c r="L28" s="97"/>
    </row>
    <row r="29" spans="2:12" ht="38.25" customHeight="1">
      <c r="B29" s="693"/>
      <c r="C29" s="102" t="s">
        <v>163</v>
      </c>
      <c r="D29" s="103" t="s">
        <v>164</v>
      </c>
      <c r="E29" s="104">
        <v>0</v>
      </c>
      <c r="F29" s="104">
        <v>0</v>
      </c>
      <c r="G29" s="104">
        <v>0</v>
      </c>
      <c r="H29" s="104">
        <v>0</v>
      </c>
      <c r="I29" s="100" t="s">
        <v>165</v>
      </c>
      <c r="J29" s="106" t="s">
        <v>166</v>
      </c>
      <c r="L29" s="97"/>
    </row>
    <row r="30" spans="2:12" ht="38.25" customHeight="1">
      <c r="B30" s="693"/>
      <c r="C30" s="102" t="s">
        <v>167</v>
      </c>
      <c r="D30" s="103" t="s">
        <v>168</v>
      </c>
      <c r="E30" s="104">
        <v>0</v>
      </c>
      <c r="F30" s="104">
        <v>0</v>
      </c>
      <c r="G30" s="104">
        <v>0</v>
      </c>
      <c r="H30" s="104">
        <v>0</v>
      </c>
      <c r="I30" s="100" t="s">
        <v>169</v>
      </c>
      <c r="J30" s="106" t="s">
        <v>170</v>
      </c>
      <c r="L30" s="97"/>
    </row>
    <row r="31" spans="2:12" ht="38.25" customHeight="1">
      <c r="B31" s="693"/>
      <c r="C31" s="102" t="s">
        <v>171</v>
      </c>
      <c r="D31" s="103" t="s">
        <v>172</v>
      </c>
      <c r="E31" s="104">
        <v>0</v>
      </c>
      <c r="F31" s="104">
        <v>0</v>
      </c>
      <c r="G31" s="104">
        <v>0</v>
      </c>
      <c r="H31" s="104">
        <v>-891</v>
      </c>
      <c r="I31" s="100" t="s">
        <v>173</v>
      </c>
      <c r="J31" s="106" t="s">
        <v>174</v>
      </c>
      <c r="L31" s="97"/>
    </row>
    <row r="32" spans="2:12" ht="38.25" customHeight="1">
      <c r="B32" s="693"/>
      <c r="C32" s="102" t="s">
        <v>175</v>
      </c>
      <c r="D32" s="103" t="s">
        <v>176</v>
      </c>
      <c r="E32" s="104">
        <v>-336.52155399999998</v>
      </c>
      <c r="F32" s="104">
        <v>-329.70417200000003</v>
      </c>
      <c r="G32" s="104">
        <v>-329.88717200000002</v>
      </c>
      <c r="H32" s="104">
        <v>-417.29349999999999</v>
      </c>
      <c r="I32" s="100" t="s">
        <v>177</v>
      </c>
      <c r="J32" s="106" t="s">
        <v>43</v>
      </c>
      <c r="L32" s="97"/>
    </row>
    <row r="33" spans="2:12" s="45" customFormat="1" ht="38.25" customHeight="1">
      <c r="B33" s="693"/>
      <c r="C33" s="102" t="s">
        <v>178</v>
      </c>
      <c r="D33" s="103" t="s">
        <v>179</v>
      </c>
      <c r="E33" s="109">
        <f>+E34+E35+E36</f>
        <v>753.55430100000001</v>
      </c>
      <c r="F33" s="109">
        <f>+F34+F35+F36</f>
        <v>753.23974199999998</v>
      </c>
      <c r="G33" s="109">
        <f>+G34+G35+G36</f>
        <v>0</v>
      </c>
      <c r="H33" s="109">
        <f>+H34+H35+H36</f>
        <v>0</v>
      </c>
      <c r="I33" s="100" t="s">
        <v>180</v>
      </c>
      <c r="J33" s="106" t="s">
        <v>43</v>
      </c>
      <c r="K33" s="27"/>
      <c r="L33" s="110"/>
    </row>
    <row r="34" spans="2:12" s="115" customFormat="1" ht="38.25" customHeight="1">
      <c r="B34" s="693"/>
      <c r="C34" s="102" t="s">
        <v>181</v>
      </c>
      <c r="D34" s="111" t="s">
        <v>182</v>
      </c>
      <c r="E34" s="112">
        <v>0</v>
      </c>
      <c r="F34" s="112">
        <v>0</v>
      </c>
      <c r="G34" s="112">
        <v>0</v>
      </c>
      <c r="H34" s="112">
        <v>0</v>
      </c>
      <c r="I34" s="113" t="s">
        <v>183</v>
      </c>
      <c r="J34" s="108" t="s">
        <v>184</v>
      </c>
      <c r="K34" s="27"/>
      <c r="L34" s="114"/>
    </row>
    <row r="35" spans="2:12" ht="38.25" customHeight="1">
      <c r="B35" s="693"/>
      <c r="C35" s="102" t="s">
        <v>185</v>
      </c>
      <c r="D35" s="111" t="s">
        <v>186</v>
      </c>
      <c r="E35" s="104">
        <v>0</v>
      </c>
      <c r="F35" s="104">
        <v>0</v>
      </c>
      <c r="G35" s="104">
        <v>0</v>
      </c>
      <c r="H35" s="104">
        <v>0</v>
      </c>
      <c r="I35" s="100" t="s">
        <v>187</v>
      </c>
      <c r="J35" s="101" t="s">
        <v>188</v>
      </c>
      <c r="L35" s="97"/>
    </row>
    <row r="36" spans="2:12" ht="38.25" customHeight="1">
      <c r="B36" s="693"/>
      <c r="C36" s="102" t="s">
        <v>189</v>
      </c>
      <c r="D36" s="111" t="s">
        <v>190</v>
      </c>
      <c r="E36" s="116">
        <v>753.55430100000001</v>
      </c>
      <c r="F36" s="116">
        <v>753.23974199999998</v>
      </c>
      <c r="G36" s="116">
        <v>0</v>
      </c>
      <c r="H36" s="116">
        <v>0</v>
      </c>
      <c r="I36" s="100" t="s">
        <v>191</v>
      </c>
      <c r="J36" s="101" t="s">
        <v>192</v>
      </c>
      <c r="L36" s="97"/>
    </row>
    <row r="37" spans="2:12" ht="38.25" customHeight="1">
      <c r="B37" s="693"/>
      <c r="C37" s="91" t="s">
        <v>64</v>
      </c>
      <c r="D37" s="103" t="s">
        <v>193</v>
      </c>
      <c r="E37" s="99">
        <f>+E38+E39+E40+E41</f>
        <v>7206.8860000000004</v>
      </c>
      <c r="F37" s="99">
        <f>+F38+F39+F40+F41</f>
        <v>7206.8860000000004</v>
      </c>
      <c r="G37" s="99">
        <f>+G38+G39+G40+G41</f>
        <v>7206.8860000000004</v>
      </c>
      <c r="H37" s="99">
        <f>+H38+H39+H40+H41</f>
        <v>7206.8860000000004</v>
      </c>
      <c r="I37" s="100" t="s">
        <v>194</v>
      </c>
      <c r="J37" s="101" t="s">
        <v>195</v>
      </c>
    </row>
    <row r="38" spans="2:12" ht="38.25" customHeight="1">
      <c r="B38" s="693"/>
      <c r="C38" s="102" t="s">
        <v>196</v>
      </c>
      <c r="D38" s="103" t="s">
        <v>197</v>
      </c>
      <c r="E38" s="116">
        <v>7206.8860000000004</v>
      </c>
      <c r="F38" s="116">
        <v>7206.8860000000004</v>
      </c>
      <c r="G38" s="116">
        <v>7206.8860000000004</v>
      </c>
      <c r="H38" s="116">
        <v>7206.8860000000004</v>
      </c>
      <c r="I38" s="105" t="s">
        <v>198</v>
      </c>
      <c r="J38" s="106"/>
    </row>
    <row r="39" spans="2:12" ht="38.25" customHeight="1">
      <c r="B39" s="693"/>
      <c r="C39" s="102" t="s">
        <v>199</v>
      </c>
      <c r="D39" s="103" t="s">
        <v>200</v>
      </c>
      <c r="E39" s="116">
        <v>0</v>
      </c>
      <c r="F39" s="116">
        <v>0</v>
      </c>
      <c r="G39" s="116">
        <v>0</v>
      </c>
      <c r="H39" s="116">
        <v>0</v>
      </c>
      <c r="I39" s="105" t="s">
        <v>201</v>
      </c>
      <c r="J39" s="106"/>
    </row>
    <row r="40" spans="2:12" ht="115.5" customHeight="1">
      <c r="B40" s="693"/>
      <c r="C40" s="102" t="s">
        <v>202</v>
      </c>
      <c r="D40" s="103" t="s">
        <v>203</v>
      </c>
      <c r="E40" s="116">
        <v>0</v>
      </c>
      <c r="F40" s="116">
        <v>0</v>
      </c>
      <c r="G40" s="116">
        <v>0</v>
      </c>
      <c r="H40" s="116">
        <v>0</v>
      </c>
      <c r="I40" s="105" t="s">
        <v>204</v>
      </c>
      <c r="J40" s="106"/>
    </row>
    <row r="41" spans="2:12" ht="74.25" customHeight="1" thickBot="1">
      <c r="B41" s="693"/>
      <c r="C41" s="117" t="s">
        <v>205</v>
      </c>
      <c r="D41" s="118" t="s">
        <v>206</v>
      </c>
      <c r="E41" s="116">
        <v>0</v>
      </c>
      <c r="F41" s="116">
        <v>0</v>
      </c>
      <c r="G41" s="116">
        <v>0</v>
      </c>
      <c r="H41" s="116">
        <v>0</v>
      </c>
      <c r="I41" s="119" t="s">
        <v>207</v>
      </c>
      <c r="J41" s="120"/>
    </row>
    <row r="42" spans="2:12" ht="38.25" customHeight="1" thickBot="1">
      <c r="B42" s="693"/>
      <c r="C42" s="121" t="s">
        <v>208</v>
      </c>
      <c r="D42" s="122" t="s">
        <v>209</v>
      </c>
      <c r="E42" s="123">
        <f>+E8+E37</f>
        <v>48201.680692999988</v>
      </c>
      <c r="F42" s="123">
        <f>+F8+F37</f>
        <v>47979.225701999996</v>
      </c>
      <c r="G42" s="123">
        <f>+G8+G37</f>
        <v>47641.133881000002</v>
      </c>
      <c r="H42" s="123">
        <f>+H8+H37</f>
        <v>47821.926478000009</v>
      </c>
      <c r="I42" s="124" t="s">
        <v>25</v>
      </c>
      <c r="J42" s="125" t="s">
        <v>26</v>
      </c>
    </row>
    <row r="43" spans="2:12" ht="38.25" customHeight="1">
      <c r="B43" s="693"/>
      <c r="C43" s="126" t="s">
        <v>210</v>
      </c>
      <c r="D43" s="127" t="s">
        <v>211</v>
      </c>
      <c r="E43" s="128">
        <f>+E44+E45+E46</f>
        <v>8479.851990000001</v>
      </c>
      <c r="F43" s="128">
        <f>+F44+F45+F46</f>
        <v>8380.7886739999994</v>
      </c>
      <c r="G43" s="128">
        <f>+G44+G45+G46</f>
        <v>9823.6454689999991</v>
      </c>
      <c r="H43" s="128">
        <f>+H44+H45+H46</f>
        <v>9336.7326919999996</v>
      </c>
      <c r="I43" s="105" t="s">
        <v>212</v>
      </c>
      <c r="J43" s="106" t="s">
        <v>213</v>
      </c>
    </row>
    <row r="44" spans="2:12" ht="38.25" customHeight="1">
      <c r="B44" s="693"/>
      <c r="C44" s="102" t="s">
        <v>214</v>
      </c>
      <c r="D44" s="103" t="s">
        <v>215</v>
      </c>
      <c r="E44" s="116">
        <v>8294.9433680000002</v>
      </c>
      <c r="F44" s="116">
        <v>8307.4183919999996</v>
      </c>
      <c r="G44" s="116">
        <v>8974.1611379999995</v>
      </c>
      <c r="H44" s="116">
        <v>8498.1619119999996</v>
      </c>
      <c r="I44" s="105" t="s">
        <v>216</v>
      </c>
      <c r="J44" s="106"/>
    </row>
    <row r="45" spans="2:12" ht="151.5" customHeight="1">
      <c r="B45" s="693"/>
      <c r="C45" s="102" t="s">
        <v>217</v>
      </c>
      <c r="D45" s="103" t="s">
        <v>218</v>
      </c>
      <c r="E45" s="112">
        <v>931.50137199999995</v>
      </c>
      <c r="F45" s="112">
        <v>819.963032</v>
      </c>
      <c r="G45" s="112">
        <v>849.484331</v>
      </c>
      <c r="H45" s="112">
        <v>838.57078000000001</v>
      </c>
      <c r="I45" s="105" t="s">
        <v>219</v>
      </c>
      <c r="J45" s="106"/>
    </row>
    <row r="46" spans="2:12" ht="50.25" customHeight="1" thickBot="1">
      <c r="B46" s="694"/>
      <c r="C46" s="102" t="s">
        <v>220</v>
      </c>
      <c r="D46" s="103" t="s">
        <v>221</v>
      </c>
      <c r="E46" s="112">
        <v>-746.59275000000002</v>
      </c>
      <c r="F46" s="112">
        <v>-746.59275000000002</v>
      </c>
      <c r="G46" s="112">
        <v>0</v>
      </c>
      <c r="H46" s="112">
        <v>0</v>
      </c>
      <c r="I46" s="105" t="s">
        <v>222</v>
      </c>
      <c r="J46" s="106"/>
    </row>
    <row r="47" spans="2:12" ht="38.25" customHeight="1">
      <c r="B47" s="692" t="s">
        <v>223</v>
      </c>
      <c r="C47" s="129" t="s">
        <v>224</v>
      </c>
      <c r="D47" s="92" t="s">
        <v>225</v>
      </c>
      <c r="E47" s="130">
        <v>324363.96166899998</v>
      </c>
      <c r="F47" s="130">
        <v>295442.85077000002</v>
      </c>
      <c r="G47" s="130">
        <v>295074.89165000001</v>
      </c>
      <c r="H47" s="130">
        <v>295786.27465400001</v>
      </c>
      <c r="I47" s="131" t="s">
        <v>36</v>
      </c>
      <c r="J47" s="132" t="s">
        <v>37</v>
      </c>
    </row>
    <row r="48" spans="2:12" ht="38.25" customHeight="1" thickBot="1">
      <c r="B48" s="694"/>
      <c r="C48" s="133" t="s">
        <v>67</v>
      </c>
      <c r="D48" s="134" t="s">
        <v>226</v>
      </c>
      <c r="E48" s="135">
        <v>-369.06256999999999</v>
      </c>
      <c r="F48" s="135">
        <v>-396.43216999999999</v>
      </c>
      <c r="G48" s="135">
        <v>0</v>
      </c>
      <c r="H48" s="135">
        <v>0</v>
      </c>
      <c r="I48" s="136" t="s">
        <v>227</v>
      </c>
      <c r="J48" s="137"/>
    </row>
    <row r="49" spans="2:11" s="45" customFormat="1" ht="38.25" customHeight="1">
      <c r="B49" s="692" t="s">
        <v>228</v>
      </c>
      <c r="C49" s="138" t="s">
        <v>72</v>
      </c>
      <c r="D49" s="92" t="s">
        <v>229</v>
      </c>
      <c r="E49" s="139">
        <f>+E8/E47</f>
        <v>0.12638517078797268</v>
      </c>
      <c r="F49" s="139">
        <f>+F8/F47</f>
        <v>0.13800415070372088</v>
      </c>
      <c r="G49" s="139">
        <f>+G8/G47</f>
        <v>0.13703045913157758</v>
      </c>
      <c r="H49" s="139">
        <f>+H8/H47</f>
        <v>0.13731212012967811</v>
      </c>
      <c r="I49" s="140" t="s">
        <v>42</v>
      </c>
      <c r="J49" s="141" t="s">
        <v>43</v>
      </c>
      <c r="K49" s="27"/>
    </row>
    <row r="50" spans="2:11" ht="38.25" customHeight="1">
      <c r="B50" s="693"/>
      <c r="C50" s="142" t="s">
        <v>74</v>
      </c>
      <c r="D50" s="98" t="s">
        <v>230</v>
      </c>
      <c r="E50" s="143">
        <f>+E42/E47</f>
        <v>0.14860368718207917</v>
      </c>
      <c r="F50" s="143">
        <f>+F42/F47</f>
        <v>0.16239765347834209</v>
      </c>
      <c r="G50" s="143">
        <f>+G42/G47</f>
        <v>0.16145438066451628</v>
      </c>
      <c r="H50" s="143">
        <f>+H42/H47</f>
        <v>0.16167730072648012</v>
      </c>
      <c r="I50" s="144" t="s">
        <v>47</v>
      </c>
      <c r="J50" s="145" t="s">
        <v>43</v>
      </c>
    </row>
    <row r="51" spans="2:11" ht="38.25" customHeight="1" thickBot="1">
      <c r="B51" s="694"/>
      <c r="C51" s="146" t="s">
        <v>231</v>
      </c>
      <c r="D51" s="147" t="s">
        <v>232</v>
      </c>
      <c r="E51" s="148">
        <f>+E7/E47</f>
        <v>0.17474670241215376</v>
      </c>
      <c r="F51" s="148">
        <f>+F7/F47</f>
        <v>0.19076452257724735</v>
      </c>
      <c r="G51" s="148">
        <f>+G7/G47</f>
        <v>0.19474642192925465</v>
      </c>
      <c r="H51" s="148">
        <f>+H7/H47</f>
        <v>0.1932431085142883</v>
      </c>
      <c r="I51" s="149" t="s">
        <v>51</v>
      </c>
      <c r="J51" s="150" t="s">
        <v>43</v>
      </c>
    </row>
    <row r="52" spans="2:11" s="45" customFormat="1" ht="38.25" customHeight="1" thickBot="1">
      <c r="B52" s="151" t="s">
        <v>233</v>
      </c>
      <c r="C52" s="152" t="s">
        <v>234</v>
      </c>
      <c r="D52" s="122" t="s">
        <v>235</v>
      </c>
      <c r="E52" s="123">
        <f>E8-E21-E33+MIN(E37+E21-E39-E41+MIN(E43+E39-E46,0),0)</f>
        <v>40241.240391999992</v>
      </c>
      <c r="F52" s="123">
        <f>F8-F21-F33+MIN(F37+F21-F39-F41+MIN(F43+F39-F46,0),0)</f>
        <v>40019.09996</v>
      </c>
      <c r="G52" s="123">
        <f>G8-G21-G33+MIN(G37+G21-G39-G41+MIN(G43+G39-G46,0),0)</f>
        <v>40434.247881000003</v>
      </c>
      <c r="H52" s="123">
        <f>H8-H21-H33+MIN(H37+H21-H39-H41+MIN(H43+H39-H46,0),0)</f>
        <v>40615.04047800001</v>
      </c>
      <c r="I52" s="153" t="s">
        <v>236</v>
      </c>
      <c r="J52" s="154" t="s">
        <v>43</v>
      </c>
      <c r="K52" s="27"/>
    </row>
    <row r="53" spans="2:11" s="45" customFormat="1" ht="38.25" customHeight="1" thickBot="1">
      <c r="B53" s="151" t="s">
        <v>237</v>
      </c>
      <c r="C53" s="152" t="s">
        <v>238</v>
      </c>
      <c r="D53" s="122" t="s">
        <v>239</v>
      </c>
      <c r="E53" s="155">
        <f>E52/(E47-E48)</f>
        <v>0.1239209978298446</v>
      </c>
      <c r="F53" s="155">
        <f>F52/(F47-F48)</f>
        <v>0.13527311032631317</v>
      </c>
      <c r="G53" s="155">
        <f>G52/(G47-G48)</f>
        <v>0.13703045913157758</v>
      </c>
      <c r="H53" s="155">
        <f>H52/(H47-H48)</f>
        <v>0.13731212012967811</v>
      </c>
      <c r="I53" s="156" t="s">
        <v>240</v>
      </c>
      <c r="J53" s="154" t="s">
        <v>43</v>
      </c>
      <c r="K53" s="27"/>
    </row>
    <row r="54" spans="2:11" s="45" customFormat="1" ht="38.25" customHeight="1" thickBot="1">
      <c r="B54" s="692" t="s">
        <v>241</v>
      </c>
      <c r="C54" s="152" t="s">
        <v>242</v>
      </c>
      <c r="D54" s="122" t="s">
        <v>243</v>
      </c>
      <c r="E54" s="157">
        <v>753.55430100000001</v>
      </c>
      <c r="F54" s="157">
        <v>753.23974199999998</v>
      </c>
      <c r="G54" s="157">
        <v>0</v>
      </c>
      <c r="H54" s="157">
        <v>0</v>
      </c>
      <c r="I54" s="124" t="s">
        <v>244</v>
      </c>
      <c r="J54" s="154"/>
      <c r="K54" s="27"/>
    </row>
    <row r="55" spans="2:11" ht="38.25" customHeight="1" thickBot="1">
      <c r="B55" s="693"/>
      <c r="C55" s="152" t="s">
        <v>242</v>
      </c>
      <c r="D55" s="122" t="s">
        <v>245</v>
      </c>
      <c r="E55" s="157">
        <v>0</v>
      </c>
      <c r="F55" s="157">
        <v>0</v>
      </c>
      <c r="G55" s="157">
        <v>0</v>
      </c>
      <c r="H55" s="157">
        <v>0</v>
      </c>
      <c r="I55" s="124" t="s">
        <v>246</v>
      </c>
      <c r="J55" s="154"/>
    </row>
    <row r="56" spans="2:11" ht="38.25" customHeight="1" thickBot="1">
      <c r="B56" s="693"/>
      <c r="C56" s="152" t="s">
        <v>242</v>
      </c>
      <c r="D56" s="122" t="s">
        <v>247</v>
      </c>
      <c r="E56" s="157">
        <v>-746.59275000000002</v>
      </c>
      <c r="F56" s="157">
        <v>-746.59275000000002</v>
      </c>
      <c r="G56" s="157">
        <v>0</v>
      </c>
      <c r="H56" s="157">
        <v>0</v>
      </c>
      <c r="I56" s="124" t="s">
        <v>248</v>
      </c>
      <c r="J56" s="154"/>
    </row>
    <row r="57" spans="2:11" ht="38.25" customHeight="1" thickBot="1">
      <c r="B57" s="694"/>
      <c r="C57" s="152" t="s">
        <v>242</v>
      </c>
      <c r="D57" s="122" t="s">
        <v>249</v>
      </c>
      <c r="E57" s="157">
        <v>-369.06256999999999</v>
      </c>
      <c r="F57" s="157">
        <v>-396.43216999999999</v>
      </c>
      <c r="G57" s="157">
        <v>0</v>
      </c>
      <c r="H57" s="157">
        <v>0</v>
      </c>
      <c r="I57" s="124" t="s">
        <v>250</v>
      </c>
      <c r="J57" s="154"/>
    </row>
    <row r="59" spans="2:11" ht="13.2">
      <c r="B59" s="158" t="s">
        <v>251</v>
      </c>
    </row>
    <row r="60" spans="2:11" ht="13.2">
      <c r="B60" s="159" t="s">
        <v>252</v>
      </c>
    </row>
    <row r="61" spans="2:11" ht="12.75" customHeight="1">
      <c r="B61" s="695"/>
      <c r="C61" s="695"/>
      <c r="D61" s="695"/>
      <c r="E61" s="695"/>
      <c r="F61" s="695"/>
      <c r="G61" s="695"/>
      <c r="H61" s="695"/>
      <c r="I61" s="695"/>
      <c r="J61" s="695"/>
    </row>
    <row r="62" spans="2:11" ht="15.75" customHeight="1">
      <c r="B62" s="695"/>
      <c r="C62" s="695"/>
      <c r="D62" s="695"/>
      <c r="E62" s="695"/>
      <c r="F62" s="695"/>
      <c r="G62" s="695"/>
      <c r="H62" s="695"/>
      <c r="I62" s="695"/>
      <c r="J62" s="695"/>
    </row>
    <row r="63" spans="2:11" ht="15.75" customHeight="1">
      <c r="B63" s="695"/>
      <c r="C63" s="695"/>
      <c r="D63" s="695"/>
      <c r="E63" s="695"/>
      <c r="F63" s="695"/>
      <c r="G63" s="695"/>
      <c r="H63" s="695"/>
      <c r="I63" s="695"/>
      <c r="J63" s="695"/>
    </row>
    <row r="64" spans="2:11" ht="15.75" customHeight="1">
      <c r="B64" s="160"/>
      <c r="C64" s="161"/>
      <c r="D64" s="159"/>
      <c r="E64" s="162"/>
      <c r="F64" s="162"/>
      <c r="G64" s="162"/>
      <c r="H64" s="162"/>
      <c r="I64" s="161"/>
      <c r="J64" s="159"/>
    </row>
  </sheetData>
  <sheetProtection algorithmName="SHA-512" hashValue="yOIo3GSj1RsAlFrZMNIAtRmJ0nlhYmR80TMgZXY16ntOyB3js3PQJqglYrp+npw4h7vmDP7nCvu+WTzn7jC+NQ==" saltValue="sbFJraL38af4SR+sA0N6DQ==" spinCount="100000" sheet="1" objects="1" scenarios="1" formatCells="0" formatColumns="0" formatRows="0"/>
  <mergeCells count="5">
    <mergeCell ref="B7:B46"/>
    <mergeCell ref="B47:B48"/>
    <mergeCell ref="B49:B51"/>
    <mergeCell ref="B54:B57"/>
    <mergeCell ref="B61:J63"/>
  </mergeCells>
  <pageMargins left="0.70866141732283472" right="0.70866141732283472" top="0.74803149606299213" bottom="0.74803149606299213" header="0.31496062992125984" footer="0.31496062992125984"/>
  <pageSetup paperSize="9" scale="25" orientation="portrait" r:id="rId1"/>
  <headerFooter>
    <oddHeader>&amp;L&amp;"Calibri"&amp;12&amp;K000000 EBA Regular Use&amp;1#_x000D_</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3CF49-BA8C-474B-8267-A3509AC5E8C0}">
  <sheetPr>
    <pageSetUpPr fitToPage="1"/>
  </sheetPr>
  <dimension ref="B1:H34"/>
  <sheetViews>
    <sheetView showGridLines="0" zoomScale="90" zoomScaleNormal="90" workbookViewId="0">
      <selection activeCell="B38" sqref="B38"/>
    </sheetView>
  </sheetViews>
  <sheetFormatPr defaultColWidth="32.77734375" defaultRowHeight="24" customHeight="1"/>
  <cols>
    <col min="1" max="1" width="3.44140625" style="6" customWidth="1"/>
    <col min="2" max="2" width="103.44140625" style="9" customWidth="1"/>
    <col min="3" max="3" width="59.5546875" style="9" customWidth="1"/>
    <col min="4" max="6" width="40" style="9" customWidth="1"/>
    <col min="7" max="7" width="81.5546875" style="6" customWidth="1"/>
    <col min="8" max="8" width="32.77734375" style="14"/>
    <col min="9" max="16384" width="32.77734375" style="6"/>
  </cols>
  <sheetData>
    <row r="1" spans="2:8" s="20" customFormat="1" ht="12.75" customHeight="1">
      <c r="C1" s="24">
        <v>202209</v>
      </c>
      <c r="D1" s="24">
        <v>202212</v>
      </c>
      <c r="E1" s="24">
        <v>202303</v>
      </c>
      <c r="F1" s="24">
        <v>202306</v>
      </c>
      <c r="H1" s="163"/>
    </row>
    <row r="2" spans="2:8" ht="35.25" customHeight="1">
      <c r="B2" s="686" t="s">
        <v>1</v>
      </c>
      <c r="C2" s="686"/>
      <c r="D2" s="686"/>
      <c r="E2" s="63"/>
      <c r="F2" s="63"/>
    </row>
    <row r="3" spans="2:8" ht="27" customHeight="1">
      <c r="B3" s="687" t="s">
        <v>253</v>
      </c>
      <c r="C3" s="687"/>
      <c r="D3" s="687"/>
      <c r="E3" s="64"/>
      <c r="F3" s="64"/>
    </row>
    <row r="4" spans="2:8" ht="27" customHeight="1">
      <c r="B4" s="696" t="str">
        <f>Cover!C5</f>
        <v>Intesa Sanpaolo S.p.A.</v>
      </c>
      <c r="C4" s="696"/>
      <c r="D4" s="696"/>
      <c r="E4" s="164"/>
      <c r="F4" s="164"/>
    </row>
    <row r="5" spans="2:8" ht="23.1" customHeight="1">
      <c r="B5" s="165"/>
    </row>
    <row r="6" spans="2:8" ht="9" customHeight="1" thickBot="1">
      <c r="B6" s="165"/>
    </row>
    <row r="7" spans="2:8" ht="38.25" customHeight="1" thickBot="1">
      <c r="B7" s="166"/>
      <c r="C7" s="697" t="s">
        <v>254</v>
      </c>
      <c r="D7" s="698"/>
      <c r="E7" s="699"/>
      <c r="F7" s="700"/>
    </row>
    <row r="8" spans="2:8" ht="38.25" customHeight="1" thickBot="1">
      <c r="B8" s="31" t="s">
        <v>11</v>
      </c>
      <c r="C8" s="32" t="s">
        <v>12</v>
      </c>
      <c r="D8" s="32" t="s">
        <v>13</v>
      </c>
      <c r="E8" s="32" t="s">
        <v>14</v>
      </c>
      <c r="F8" s="32" t="s">
        <v>15</v>
      </c>
      <c r="G8" s="167" t="s">
        <v>16</v>
      </c>
    </row>
    <row r="9" spans="2:8" ht="139.5" customHeight="1">
      <c r="B9" s="168" t="s">
        <v>255</v>
      </c>
      <c r="C9" s="169">
        <v>270454.53003999993</v>
      </c>
      <c r="D9" s="169">
        <v>244090.96590099996</v>
      </c>
      <c r="E9" s="169">
        <v>243167.71265699997</v>
      </c>
      <c r="F9" s="169">
        <v>241900.81924300001</v>
      </c>
      <c r="G9" s="170" t="s">
        <v>256</v>
      </c>
      <c r="H9" s="171"/>
    </row>
    <row r="10" spans="2:8" ht="42" customHeight="1">
      <c r="B10" s="172" t="s">
        <v>257</v>
      </c>
      <c r="C10" s="173">
        <v>87858.666251000002</v>
      </c>
      <c r="D10" s="173">
        <v>81464.769570999983</v>
      </c>
      <c r="E10" s="173">
        <v>77126.239275999993</v>
      </c>
      <c r="F10" s="173">
        <v>75402.110092000003</v>
      </c>
      <c r="G10" s="174" t="s">
        <v>258</v>
      </c>
      <c r="H10" s="171"/>
    </row>
    <row r="11" spans="2:8" ht="42" customHeight="1">
      <c r="B11" s="172" t="s">
        <v>259</v>
      </c>
      <c r="C11" s="173">
        <v>1311.853177</v>
      </c>
      <c r="D11" s="173">
        <v>1382.1357350000001</v>
      </c>
      <c r="E11" s="173">
        <v>1443.9585260000001</v>
      </c>
      <c r="F11" s="173">
        <v>1471.1017750000001</v>
      </c>
      <c r="G11" s="174" t="s">
        <v>260</v>
      </c>
      <c r="H11" s="171"/>
    </row>
    <row r="12" spans="2:8" ht="42" customHeight="1">
      <c r="B12" s="172" t="s">
        <v>261</v>
      </c>
      <c r="C12" s="173">
        <v>149966.32637200001</v>
      </c>
      <c r="D12" s="173">
        <v>132468.28244400001</v>
      </c>
      <c r="E12" s="173">
        <v>137345.789055</v>
      </c>
      <c r="F12" s="173">
        <v>135276.05204899999</v>
      </c>
      <c r="G12" s="174" t="s">
        <v>262</v>
      </c>
      <c r="H12" s="171"/>
    </row>
    <row r="13" spans="2:8" ht="42" customHeight="1">
      <c r="B13" s="172" t="s">
        <v>263</v>
      </c>
      <c r="C13" s="173">
        <v>31317.684239999999</v>
      </c>
      <c r="D13" s="173">
        <v>28775.778150999999</v>
      </c>
      <c r="E13" s="173">
        <v>27251.7258</v>
      </c>
      <c r="F13" s="173">
        <v>29751.555326999998</v>
      </c>
      <c r="G13" s="174" t="s">
        <v>264</v>
      </c>
      <c r="H13" s="171"/>
    </row>
    <row r="14" spans="2:8" ht="42" customHeight="1">
      <c r="B14" s="175" t="s">
        <v>265</v>
      </c>
      <c r="C14" s="176">
        <v>5610.2332180000012</v>
      </c>
      <c r="D14" s="176">
        <v>4035.1503679999996</v>
      </c>
      <c r="E14" s="176">
        <v>3864.1357599999997</v>
      </c>
      <c r="F14" s="176">
        <v>4029.912636</v>
      </c>
      <c r="G14" s="174" t="s">
        <v>266</v>
      </c>
      <c r="H14" s="171"/>
    </row>
    <row r="15" spans="2:8" ht="42" customHeight="1">
      <c r="B15" s="177" t="s">
        <v>267</v>
      </c>
      <c r="C15" s="173">
        <v>726.21054000000004</v>
      </c>
      <c r="D15" s="173">
        <v>900.54320800000005</v>
      </c>
      <c r="E15" s="173">
        <v>846.59985700000004</v>
      </c>
      <c r="F15" s="173">
        <v>942.64396899999997</v>
      </c>
      <c r="G15" s="174" t="s">
        <v>268</v>
      </c>
      <c r="H15" s="171"/>
    </row>
    <row r="16" spans="2:8" ht="42" customHeight="1">
      <c r="B16" s="175" t="s">
        <v>269</v>
      </c>
      <c r="C16" s="173">
        <v>0</v>
      </c>
      <c r="D16" s="173">
        <v>3.7759999999999998E-3</v>
      </c>
      <c r="E16" s="173">
        <v>0.105757</v>
      </c>
      <c r="F16" s="173">
        <v>0</v>
      </c>
      <c r="G16" s="174" t="s">
        <v>270</v>
      </c>
      <c r="H16" s="171"/>
    </row>
    <row r="17" spans="2:8" ht="60" customHeight="1">
      <c r="B17" s="175" t="s">
        <v>271</v>
      </c>
      <c r="C17" s="173">
        <v>8988.6464520000009</v>
      </c>
      <c r="D17" s="173">
        <v>10591.842065000001</v>
      </c>
      <c r="E17" s="173">
        <v>10392.443137</v>
      </c>
      <c r="F17" s="173">
        <v>10058.456089999998</v>
      </c>
      <c r="G17" s="174" t="s">
        <v>272</v>
      </c>
      <c r="H17" s="171"/>
    </row>
    <row r="18" spans="2:8" ht="42" customHeight="1">
      <c r="B18" s="175" t="s">
        <v>273</v>
      </c>
      <c r="C18" s="173">
        <v>12059.519581</v>
      </c>
      <c r="D18" s="173">
        <v>10189.801189</v>
      </c>
      <c r="E18" s="173">
        <v>11252.148767999999</v>
      </c>
      <c r="F18" s="173">
        <v>12324.459003</v>
      </c>
      <c r="G18" s="174" t="s">
        <v>274</v>
      </c>
      <c r="H18" s="171"/>
    </row>
    <row r="19" spans="2:8" ht="42" customHeight="1">
      <c r="B19" s="172" t="s">
        <v>257</v>
      </c>
      <c r="C19" s="173">
        <v>3881.867068</v>
      </c>
      <c r="D19" s="173">
        <v>2887.0119140000002</v>
      </c>
      <c r="E19" s="173">
        <v>2567.2404550000001</v>
      </c>
      <c r="F19" s="173">
        <v>2682.003565</v>
      </c>
      <c r="G19" s="174" t="s">
        <v>275</v>
      </c>
      <c r="H19" s="171"/>
    </row>
    <row r="20" spans="2:8" ht="42" customHeight="1">
      <c r="B20" s="172" t="s">
        <v>276</v>
      </c>
      <c r="C20" s="173">
        <v>8177.6525129999991</v>
      </c>
      <c r="D20" s="173">
        <v>7302.789275000001</v>
      </c>
      <c r="E20" s="173">
        <v>8684.9083129999999</v>
      </c>
      <c r="F20" s="173">
        <v>9642.4554380000027</v>
      </c>
      <c r="G20" s="174" t="s">
        <v>277</v>
      </c>
      <c r="H20" s="171"/>
    </row>
    <row r="21" spans="2:8" ht="92.55" customHeight="1">
      <c r="B21" s="172" t="s">
        <v>278</v>
      </c>
      <c r="C21" s="173">
        <v>1263.1685625</v>
      </c>
      <c r="D21" s="173">
        <v>511.45022499999999</v>
      </c>
      <c r="E21" s="173">
        <v>468.31420000000003</v>
      </c>
      <c r="F21" s="173">
        <v>508.38762500000001</v>
      </c>
      <c r="G21" s="174" t="s">
        <v>279</v>
      </c>
      <c r="H21" s="171"/>
    </row>
    <row r="22" spans="2:8" ht="42" customHeight="1">
      <c r="B22" s="175" t="s">
        <v>280</v>
      </c>
      <c r="C22" s="173">
        <v>0</v>
      </c>
      <c r="D22" s="173">
        <v>0</v>
      </c>
      <c r="E22" s="173">
        <v>0</v>
      </c>
      <c r="F22" s="173">
        <v>0</v>
      </c>
      <c r="G22" s="174" t="s">
        <v>281</v>
      </c>
      <c r="H22" s="171"/>
    </row>
    <row r="23" spans="2:8" ht="42" customHeight="1">
      <c r="B23" s="175" t="s">
        <v>282</v>
      </c>
      <c r="C23" s="173">
        <v>26334.718288</v>
      </c>
      <c r="D23" s="173">
        <v>25486.082588000005</v>
      </c>
      <c r="E23" s="173">
        <v>25486.082588000005</v>
      </c>
      <c r="F23" s="173">
        <v>26489.709475</v>
      </c>
      <c r="G23" s="174" t="s">
        <v>283</v>
      </c>
      <c r="H23" s="171"/>
    </row>
    <row r="24" spans="2:8" ht="42" customHeight="1">
      <c r="B24" s="172" t="s">
        <v>284</v>
      </c>
      <c r="C24" s="173">
        <v>598.03698799999995</v>
      </c>
      <c r="D24" s="173">
        <v>894.16830000000004</v>
      </c>
      <c r="E24" s="173">
        <v>894.16830000000004</v>
      </c>
      <c r="F24" s="173">
        <v>862.37954999999999</v>
      </c>
      <c r="G24" s="174" t="s">
        <v>285</v>
      </c>
      <c r="H24" s="171"/>
    </row>
    <row r="25" spans="2:8" ht="42" customHeight="1">
      <c r="B25" s="172" t="s">
        <v>286</v>
      </c>
      <c r="C25" s="173">
        <v>2661.2553250000001</v>
      </c>
      <c r="D25" s="173">
        <v>2592.800925</v>
      </c>
      <c r="E25" s="173">
        <v>2592.800925</v>
      </c>
      <c r="F25" s="173">
        <v>2592.800925</v>
      </c>
      <c r="G25" s="174" t="s">
        <v>287</v>
      </c>
      <c r="H25" s="171"/>
    </row>
    <row r="26" spans="2:8" ht="42" customHeight="1">
      <c r="B26" s="172" t="s">
        <v>288</v>
      </c>
      <c r="C26" s="173">
        <v>23075.425974999998</v>
      </c>
      <c r="D26" s="173">
        <v>21999.113363</v>
      </c>
      <c r="E26" s="173">
        <v>21999.113363</v>
      </c>
      <c r="F26" s="173">
        <v>23034.528999999999</v>
      </c>
      <c r="G26" s="174" t="s">
        <v>289</v>
      </c>
      <c r="H26" s="171"/>
    </row>
    <row r="27" spans="2:8" ht="42" customHeight="1">
      <c r="B27" s="175" t="s">
        <v>290</v>
      </c>
      <c r="C27" s="173">
        <v>190.10355000000001</v>
      </c>
      <c r="D27" s="173">
        <v>148.46167500000001</v>
      </c>
      <c r="E27" s="173">
        <v>65.663124999999994</v>
      </c>
      <c r="F27" s="173">
        <v>40.274237999999997</v>
      </c>
      <c r="G27" s="174" t="s">
        <v>291</v>
      </c>
      <c r="H27" s="171"/>
    </row>
    <row r="28" spans="2:8" ht="42" customHeight="1" thickBot="1">
      <c r="B28" s="178" t="s">
        <v>292</v>
      </c>
      <c r="C28" s="179">
        <f>+C9+C14+C15+C16+C17+C18+C22+C23++C27</f>
        <v>324363.96166899987</v>
      </c>
      <c r="D28" s="179">
        <f>+D9+D14+D15+D16+D17+D18+D22+D23++D27</f>
        <v>295442.85076999996</v>
      </c>
      <c r="E28" s="179">
        <f>+E9+E14+E15+E16+E17+E18+E22+E23++E27</f>
        <v>295074.891649</v>
      </c>
      <c r="F28" s="179">
        <f>+F9+F14+F15+F16+F17+F18+F22+F23++F27</f>
        <v>295786.27465399995</v>
      </c>
      <c r="G28" s="180"/>
      <c r="H28" s="171"/>
    </row>
    <row r="29" spans="2:8" ht="18.75" customHeight="1">
      <c r="B29" s="181" t="s">
        <v>293</v>
      </c>
      <c r="C29" s="182"/>
      <c r="D29" s="182"/>
      <c r="E29" s="183"/>
      <c r="F29" s="182"/>
      <c r="G29" s="184"/>
    </row>
    <row r="30" spans="2:8" ht="18.75" customHeight="1">
      <c r="B30" s="181" t="s">
        <v>294</v>
      </c>
      <c r="C30" s="182"/>
      <c r="D30" s="181"/>
      <c r="E30" s="182"/>
      <c r="F30" s="181"/>
      <c r="G30" s="181"/>
    </row>
    <row r="31" spans="2:8" ht="18.75" customHeight="1">
      <c r="B31" s="701"/>
      <c r="C31" s="701"/>
      <c r="D31" s="701"/>
      <c r="E31" s="701"/>
      <c r="F31" s="701"/>
      <c r="G31" s="701"/>
    </row>
    <row r="32" spans="2:8" ht="18.75" customHeight="1">
      <c r="B32" s="701"/>
      <c r="C32" s="701"/>
      <c r="D32" s="701"/>
      <c r="E32" s="701"/>
      <c r="F32" s="701"/>
      <c r="G32" s="701"/>
    </row>
    <row r="33" spans="2:7" s="14" customFormat="1" ht="18.75" customHeight="1">
      <c r="B33" s="701"/>
      <c r="C33" s="701"/>
      <c r="D33" s="701"/>
      <c r="E33" s="701"/>
      <c r="F33" s="701"/>
      <c r="G33" s="701"/>
    </row>
    <row r="34" spans="2:7" s="14" customFormat="1" ht="18.75" customHeight="1">
      <c r="B34" s="9"/>
      <c r="C34" s="9"/>
      <c r="D34" s="9"/>
      <c r="E34" s="9"/>
      <c r="F34" s="9"/>
      <c r="G34" s="6"/>
    </row>
  </sheetData>
  <sheetProtection algorithmName="SHA-512" hashValue="HyQAXPHJ5tSRbd/V+Kl/cLHRTezANNsZQkMCZZrBxX7M0FW5uYmEb+LOfIoMyJaKyiVHwoR6yds7ah5azKEyQQ==" saltValue="2tCDMB93tT2fpOfTyNam9Q==" spinCount="100000" sheet="1" objects="1" scenarios="1" formatCells="0" formatColumns="0" formatRows="0"/>
  <mergeCells count="5">
    <mergeCell ref="B2:D2"/>
    <mergeCell ref="B3:D3"/>
    <mergeCell ref="B4:D4"/>
    <mergeCell ref="C7:F7"/>
    <mergeCell ref="B31:G33"/>
  </mergeCells>
  <pageMargins left="0.70866141732283472" right="0.70866141732283472" top="0.74803149606299213" bottom="0.74803149606299213" header="0.31496062992125984" footer="0.31496062992125984"/>
  <pageSetup paperSize="9" scale="36" orientation="landscape" r:id="rId1"/>
  <headerFooter>
    <oddHeader>&amp;L&amp;"Calibri"&amp;12&amp;K000000 EBA Regular Use&amp;1#_x000D_</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85587-A759-460C-8DA9-1F92B1A741BB}">
  <sheetPr>
    <pageSetUpPr fitToPage="1"/>
  </sheetPr>
  <dimension ref="B1:F57"/>
  <sheetViews>
    <sheetView showGridLines="0" zoomScaleNormal="100" zoomScaleSheetLayoutView="70" workbookViewId="0">
      <selection activeCell="B51" sqref="B51:F53"/>
    </sheetView>
  </sheetViews>
  <sheetFormatPr defaultColWidth="9.21875" defaultRowHeight="13.2"/>
  <cols>
    <col min="1" max="1" width="2.5546875" style="6" customWidth="1"/>
    <col min="2" max="2" width="128.44140625" style="6" customWidth="1"/>
    <col min="3" max="6" width="65.44140625" style="6" customWidth="1"/>
    <col min="7" max="16384" width="9.21875" style="6"/>
  </cols>
  <sheetData>
    <row r="1" spans="2:6" s="20" customFormat="1" ht="13.8">
      <c r="B1" s="185"/>
      <c r="C1" s="24">
        <v>202209</v>
      </c>
      <c r="D1" s="24">
        <v>202212</v>
      </c>
      <c r="E1" s="24">
        <v>202303</v>
      </c>
      <c r="F1" s="24">
        <v>202306</v>
      </c>
    </row>
    <row r="2" spans="2:6" ht="24.6">
      <c r="B2" s="686" t="s">
        <v>1</v>
      </c>
      <c r="C2" s="686"/>
      <c r="D2" s="686"/>
      <c r="E2" s="63"/>
      <c r="F2" s="63"/>
    </row>
    <row r="3" spans="2:6" ht="20.25" customHeight="1">
      <c r="B3" s="702" t="s">
        <v>295</v>
      </c>
      <c r="C3" s="702"/>
      <c r="D3" s="702"/>
      <c r="E3" s="186"/>
      <c r="F3" s="186"/>
    </row>
    <row r="4" spans="2:6" ht="18" customHeight="1">
      <c r="B4" s="703" t="str">
        <f>Cover!C5</f>
        <v>Intesa Sanpaolo S.p.A.</v>
      </c>
      <c r="C4" s="703"/>
      <c r="D4" s="703"/>
      <c r="E4" s="187"/>
      <c r="F4" s="187"/>
    </row>
    <row r="5" spans="2:6">
      <c r="B5" s="188"/>
      <c r="C5" s="189"/>
      <c r="D5" s="189"/>
      <c r="E5" s="189"/>
      <c r="F5" s="189"/>
    </row>
    <row r="6" spans="2:6">
      <c r="C6" s="189"/>
      <c r="D6" s="189"/>
      <c r="E6" s="189"/>
      <c r="F6" s="189"/>
    </row>
    <row r="7" spans="2:6" ht="12.75" customHeight="1" thickBot="1">
      <c r="C7" s="190"/>
      <c r="D7" s="190"/>
    </row>
    <row r="8" spans="2:6" ht="27.75" customHeight="1" thickBot="1">
      <c r="B8" s="191" t="s">
        <v>296</v>
      </c>
      <c r="C8" s="32" t="s">
        <v>12</v>
      </c>
      <c r="D8" s="32" t="s">
        <v>13</v>
      </c>
      <c r="E8" s="32" t="s">
        <v>14</v>
      </c>
      <c r="F8" s="32" t="s">
        <v>15</v>
      </c>
    </row>
    <row r="9" spans="2:6" ht="18" customHeight="1">
      <c r="B9" s="192" t="s">
        <v>297</v>
      </c>
      <c r="C9" s="193">
        <v>8665.3228880000006</v>
      </c>
      <c r="D9" s="193">
        <v>13176.596198000001</v>
      </c>
      <c r="E9" s="193">
        <v>6055.031512999999</v>
      </c>
      <c r="F9" s="193">
        <v>13302.069937999999</v>
      </c>
    </row>
    <row r="10" spans="2:6" ht="18" customHeight="1">
      <c r="B10" s="194" t="s">
        <v>298</v>
      </c>
      <c r="C10" s="193">
        <v>1149.1660850000001</v>
      </c>
      <c r="D10" s="193">
        <v>1622.0017789999999</v>
      </c>
      <c r="E10" s="193">
        <v>640.32953599999996</v>
      </c>
      <c r="F10" s="193">
        <v>1505.2446870000001</v>
      </c>
    </row>
    <row r="11" spans="2:6" ht="18" customHeight="1">
      <c r="B11" s="194" t="s">
        <v>299</v>
      </c>
      <c r="C11" s="193">
        <v>7059.7177190000011</v>
      </c>
      <c r="D11" s="193">
        <v>10329.714317</v>
      </c>
      <c r="E11" s="193">
        <v>4011.7631350000001</v>
      </c>
      <c r="F11" s="193">
        <v>8528.6314750000001</v>
      </c>
    </row>
    <row r="12" spans="2:6" ht="18" customHeight="1">
      <c r="B12" s="195" t="s">
        <v>300</v>
      </c>
      <c r="C12" s="193">
        <v>2179.0879249999998</v>
      </c>
      <c r="D12" s="193">
        <v>3591.4525450000001</v>
      </c>
      <c r="E12" s="193">
        <v>2783.84247</v>
      </c>
      <c r="F12" s="193">
        <v>6440.904923000001</v>
      </c>
    </row>
    <row r="13" spans="2:6" ht="18" customHeight="1">
      <c r="B13" s="194" t="s">
        <v>301</v>
      </c>
      <c r="C13" s="193">
        <v>957.30739200000005</v>
      </c>
      <c r="D13" s="193">
        <v>1578.094482</v>
      </c>
      <c r="E13" s="193">
        <v>1573.857542</v>
      </c>
      <c r="F13" s="193">
        <v>3696.6943249999999</v>
      </c>
    </row>
    <row r="14" spans="2:6" ht="18" customHeight="1">
      <c r="B14" s="194" t="s">
        <v>302</v>
      </c>
      <c r="C14" s="193">
        <v>1041.7601299999999</v>
      </c>
      <c r="D14" s="193">
        <v>1474.7906640000001</v>
      </c>
      <c r="E14" s="193">
        <v>528.72857599999998</v>
      </c>
      <c r="F14" s="193">
        <v>1234.314623</v>
      </c>
    </row>
    <row r="15" spans="2:6" ht="18" customHeight="1">
      <c r="B15" s="196" t="s">
        <v>303</v>
      </c>
      <c r="C15" s="193">
        <v>0</v>
      </c>
      <c r="D15" s="193">
        <v>0</v>
      </c>
      <c r="E15" s="193">
        <v>0</v>
      </c>
      <c r="F15" s="193">
        <v>0</v>
      </c>
    </row>
    <row r="16" spans="2:6" ht="18" customHeight="1">
      <c r="B16" s="195" t="s">
        <v>304</v>
      </c>
      <c r="C16" s="193">
        <v>184.47787700000001</v>
      </c>
      <c r="D16" s="193">
        <v>225.481088</v>
      </c>
      <c r="E16" s="193">
        <v>46.151972000000001</v>
      </c>
      <c r="F16" s="193">
        <v>128.28655699999999</v>
      </c>
    </row>
    <row r="17" spans="2:6" ht="18" customHeight="1">
      <c r="B17" s="195" t="s">
        <v>305</v>
      </c>
      <c r="C17" s="193">
        <v>6747.9187379999994</v>
      </c>
      <c r="D17" s="193">
        <v>8969.0006449999983</v>
      </c>
      <c r="E17" s="193">
        <v>2127.6108759999997</v>
      </c>
      <c r="F17" s="193">
        <v>4346.1843529999987</v>
      </c>
    </row>
    <row r="18" spans="2:6" ht="33.75" customHeight="1">
      <c r="B18" s="195" t="s">
        <v>306</v>
      </c>
      <c r="C18" s="176">
        <v>172.30833799999999</v>
      </c>
      <c r="D18" s="176">
        <v>164.16392200000001</v>
      </c>
      <c r="E18" s="176">
        <v>332.672843</v>
      </c>
      <c r="F18" s="176">
        <v>540.06319999999994</v>
      </c>
    </row>
    <row r="19" spans="2:6" ht="18" customHeight="1">
      <c r="B19" s="195" t="s">
        <v>307</v>
      </c>
      <c r="C19" s="193">
        <v>145.111591</v>
      </c>
      <c r="D19" s="193">
        <v>1501.5701079999999</v>
      </c>
      <c r="E19" s="193">
        <v>-289.740297</v>
      </c>
      <c r="F19" s="193">
        <v>-131.17832899999999</v>
      </c>
    </row>
    <row r="20" spans="2:6" ht="18" customHeight="1">
      <c r="B20" s="195" t="s">
        <v>308</v>
      </c>
      <c r="C20" s="193">
        <v>975.6744829999999</v>
      </c>
      <c r="D20" s="193">
        <v>749.105681</v>
      </c>
      <c r="E20" s="193">
        <v>-48.353184000000013</v>
      </c>
      <c r="F20" s="193">
        <v>-92.767005999999995</v>
      </c>
    </row>
    <row r="21" spans="2:6" ht="18" customHeight="1">
      <c r="B21" s="195" t="s">
        <v>309</v>
      </c>
      <c r="C21" s="193">
        <v>33.103324000000001</v>
      </c>
      <c r="D21" s="193">
        <v>32.606852000000003</v>
      </c>
      <c r="E21" s="193">
        <v>-13.467153</v>
      </c>
      <c r="F21" s="193">
        <v>-56.692830999999998</v>
      </c>
    </row>
    <row r="22" spans="2:6" ht="18" customHeight="1">
      <c r="B22" s="195" t="s">
        <v>310</v>
      </c>
      <c r="C22" s="193">
        <v>-215.27982800000001</v>
      </c>
      <c r="D22" s="193">
        <v>-1567.943264</v>
      </c>
      <c r="E22" s="193">
        <v>368.64947899999999</v>
      </c>
      <c r="F22" s="193">
        <v>268.23985900000002</v>
      </c>
    </row>
    <row r="23" spans="2:6" ht="18" customHeight="1" thickBot="1">
      <c r="B23" s="197" t="s">
        <v>311</v>
      </c>
      <c r="C23" s="198">
        <v>674.44352400000002</v>
      </c>
      <c r="D23" s="198">
        <v>845.87326400000006</v>
      </c>
      <c r="E23" s="198">
        <v>234.40137799999999</v>
      </c>
      <c r="F23" s="198">
        <v>448.44203200000004</v>
      </c>
    </row>
    <row r="24" spans="2:6" ht="18" customHeight="1" thickBot="1">
      <c r="B24" s="199" t="s">
        <v>312</v>
      </c>
      <c r="C24" s="200">
        <v>15203.993009999998</v>
      </c>
      <c r="D24" s="200">
        <v>20505.001949000001</v>
      </c>
      <c r="E24" s="200">
        <v>6029.1149569999989</v>
      </c>
      <c r="F24" s="200">
        <v>12311.742849999999</v>
      </c>
    </row>
    <row r="25" spans="2:6" ht="18" customHeight="1">
      <c r="B25" s="201" t="s">
        <v>313</v>
      </c>
      <c r="C25" s="202">
        <v>7443.1295440000004</v>
      </c>
      <c r="D25" s="202">
        <v>10463.597728999999</v>
      </c>
      <c r="E25" s="202">
        <v>2472.2642409999999</v>
      </c>
      <c r="F25" s="202">
        <v>5055.4087489999993</v>
      </c>
    </row>
    <row r="26" spans="2:6" ht="18" customHeight="1">
      <c r="B26" s="201" t="s">
        <v>314</v>
      </c>
      <c r="C26" s="202">
        <v>784.15453200000002</v>
      </c>
      <c r="D26" s="202">
        <v>815.18294600000002</v>
      </c>
      <c r="E26" s="202">
        <v>341.171313</v>
      </c>
      <c r="F26" s="202">
        <v>342.96743300000003</v>
      </c>
    </row>
    <row r="27" spans="2:6" ht="18" customHeight="1">
      <c r="B27" s="195" t="s">
        <v>315</v>
      </c>
      <c r="C27" s="193">
        <v>1069.9481229999999</v>
      </c>
      <c r="D27" s="193">
        <v>1482.506811</v>
      </c>
      <c r="E27" s="193">
        <v>386.54423600000001</v>
      </c>
      <c r="F27" s="193">
        <v>762.55051300000002</v>
      </c>
    </row>
    <row r="28" spans="2:6" ht="18" customHeight="1">
      <c r="B28" s="195" t="s">
        <v>316</v>
      </c>
      <c r="C28" s="193">
        <v>7.6319689999999998</v>
      </c>
      <c r="D28" s="193">
        <v>-4.805688</v>
      </c>
      <c r="E28" s="193">
        <v>6.0300159999999998</v>
      </c>
      <c r="F28" s="193">
        <v>2.6625580000000002</v>
      </c>
    </row>
    <row r="29" spans="2:6" ht="18" customHeight="1">
      <c r="B29" s="195" t="s">
        <v>317</v>
      </c>
      <c r="C29" s="193">
        <v>133.040065</v>
      </c>
      <c r="D29" s="193">
        <v>341.877137</v>
      </c>
      <c r="E29" s="193">
        <v>16.902612000000001</v>
      </c>
      <c r="F29" s="193">
        <v>127.16947</v>
      </c>
    </row>
    <row r="30" spans="2:6" ht="18" customHeight="1">
      <c r="B30" s="194" t="s">
        <v>318</v>
      </c>
      <c r="C30" s="193">
        <v>0</v>
      </c>
      <c r="D30" s="193">
        <v>0</v>
      </c>
      <c r="E30" s="193">
        <v>0</v>
      </c>
      <c r="F30" s="193">
        <v>0</v>
      </c>
    </row>
    <row r="31" spans="2:6" ht="18" customHeight="1">
      <c r="B31" s="194" t="s">
        <v>319</v>
      </c>
      <c r="C31" s="193">
        <v>48.992514999999997</v>
      </c>
      <c r="D31" s="193">
        <v>132.79886099999999</v>
      </c>
      <c r="E31" s="193">
        <v>-33.804371000000003</v>
      </c>
      <c r="F31" s="193">
        <v>-33.492199999999997</v>
      </c>
    </row>
    <row r="32" spans="2:6" ht="18" customHeight="1">
      <c r="B32" s="194" t="s">
        <v>320</v>
      </c>
      <c r="C32" s="193">
        <v>84.047550000000001</v>
      </c>
      <c r="D32" s="193">
        <v>209.07827599999999</v>
      </c>
      <c r="E32" s="193">
        <v>50.706983000000001</v>
      </c>
      <c r="F32" s="193">
        <v>160.66166999999999</v>
      </c>
    </row>
    <row r="33" spans="2:6" ht="31.95" customHeight="1">
      <c r="B33" s="203" t="s">
        <v>321</v>
      </c>
      <c r="C33" s="176">
        <v>0</v>
      </c>
      <c r="D33" s="176">
        <v>-95.384946999999997</v>
      </c>
      <c r="E33" s="176">
        <v>0</v>
      </c>
      <c r="F33" s="176">
        <v>0</v>
      </c>
    </row>
    <row r="34" spans="2:6" ht="31.95" customHeight="1">
      <c r="B34" s="203" t="s">
        <v>322</v>
      </c>
      <c r="C34" s="176">
        <v>0</v>
      </c>
      <c r="D34" s="176">
        <v>0</v>
      </c>
      <c r="E34" s="176">
        <v>0</v>
      </c>
      <c r="F34" s="176">
        <v>0</v>
      </c>
    </row>
    <row r="35" spans="2:6" ht="18" customHeight="1">
      <c r="B35" s="204" t="s">
        <v>323</v>
      </c>
      <c r="C35" s="193">
        <v>0</v>
      </c>
      <c r="D35" s="193">
        <v>0</v>
      </c>
      <c r="E35" s="193">
        <v>0</v>
      </c>
      <c r="F35" s="193">
        <v>0</v>
      </c>
    </row>
    <row r="36" spans="2:6" ht="18" customHeight="1">
      <c r="B36" s="205" t="s">
        <v>324</v>
      </c>
      <c r="C36" s="193">
        <v>1802.980583</v>
      </c>
      <c r="D36" s="193">
        <v>2702.9908970000001</v>
      </c>
      <c r="E36" s="193">
        <v>268.62465300000002</v>
      </c>
      <c r="F36" s="193">
        <v>701.04170599999998</v>
      </c>
    </row>
    <row r="37" spans="2:6" ht="18" customHeight="1">
      <c r="B37" s="194" t="s">
        <v>325</v>
      </c>
      <c r="C37" s="176">
        <v>50.318337999999997</v>
      </c>
      <c r="D37" s="176">
        <v>44.464905999999999</v>
      </c>
      <c r="E37" s="176">
        <v>11.667275</v>
      </c>
      <c r="F37" s="176">
        <v>26.773869999999999</v>
      </c>
    </row>
    <row r="38" spans="2:6" ht="18" customHeight="1">
      <c r="B38" s="194" t="s">
        <v>326</v>
      </c>
      <c r="C38" s="176">
        <v>1752.662245</v>
      </c>
      <c r="D38" s="176">
        <v>2658.525991</v>
      </c>
      <c r="E38" s="176">
        <v>256.95737800000001</v>
      </c>
      <c r="F38" s="176">
        <v>674.26783599999999</v>
      </c>
    </row>
    <row r="39" spans="2:6" ht="33" customHeight="1">
      <c r="B39" s="205" t="s">
        <v>327</v>
      </c>
      <c r="C39" s="176">
        <v>14.816161999999998</v>
      </c>
      <c r="D39" s="176">
        <v>64.903355000000005</v>
      </c>
      <c r="E39" s="176">
        <v>20.443664999999999</v>
      </c>
      <c r="F39" s="176">
        <v>23.619242</v>
      </c>
    </row>
    <row r="40" spans="2:6" ht="18" customHeight="1">
      <c r="B40" s="194" t="s">
        <v>328</v>
      </c>
      <c r="C40" s="193">
        <v>0</v>
      </c>
      <c r="D40" s="193">
        <v>0</v>
      </c>
      <c r="E40" s="193">
        <v>0</v>
      </c>
      <c r="F40" s="193">
        <v>0</v>
      </c>
    </row>
    <row r="41" spans="2:6" ht="18" customHeight="1">
      <c r="B41" s="205" t="s">
        <v>329</v>
      </c>
      <c r="C41" s="193">
        <v>0</v>
      </c>
      <c r="D41" s="193">
        <v>0</v>
      </c>
      <c r="E41" s="193">
        <v>0</v>
      </c>
      <c r="F41" s="193">
        <v>0</v>
      </c>
    </row>
    <row r="42" spans="2:6" ht="18" customHeight="1">
      <c r="B42" s="205" t="s">
        <v>330</v>
      </c>
      <c r="C42" s="193">
        <v>731.07940099999996</v>
      </c>
      <c r="D42" s="193">
        <v>1028.3081689999999</v>
      </c>
      <c r="E42" s="193">
        <v>222.225359</v>
      </c>
      <c r="F42" s="193">
        <v>578.68526099999997</v>
      </c>
    </row>
    <row r="43" spans="2:6" ht="18" customHeight="1">
      <c r="B43" s="205" t="s">
        <v>331</v>
      </c>
      <c r="C43" s="193">
        <v>0</v>
      </c>
      <c r="D43" s="193">
        <v>0</v>
      </c>
      <c r="E43" s="193">
        <v>0</v>
      </c>
      <c r="F43" s="193">
        <v>0</v>
      </c>
    </row>
    <row r="44" spans="2:6" ht="18" customHeight="1">
      <c r="B44" s="205" t="s">
        <v>332</v>
      </c>
      <c r="C44" s="193">
        <v>4694.6353710000012</v>
      </c>
      <c r="D44" s="193">
        <v>5657.4455550000011</v>
      </c>
      <c r="E44" s="193">
        <v>2751.4196120000001</v>
      </c>
      <c r="F44" s="193">
        <v>5880.3335559999996</v>
      </c>
    </row>
    <row r="45" spans="2:6" ht="18" customHeight="1">
      <c r="B45" s="205" t="s">
        <v>333</v>
      </c>
      <c r="C45" s="193">
        <v>3303.565047</v>
      </c>
      <c r="D45" s="193">
        <v>4379.4793890000001</v>
      </c>
      <c r="E45" s="193">
        <v>1964.7430380000001</v>
      </c>
      <c r="F45" s="193">
        <v>4238.1759279999997</v>
      </c>
    </row>
    <row r="46" spans="2:6" ht="18" customHeight="1" thickBot="1">
      <c r="B46" s="206" t="s">
        <v>334</v>
      </c>
      <c r="C46" s="198">
        <v>0</v>
      </c>
      <c r="D46" s="198">
        <v>0</v>
      </c>
      <c r="E46" s="198">
        <v>-9.9179999999999997E-3</v>
      </c>
      <c r="F46" s="198">
        <v>0</v>
      </c>
    </row>
    <row r="47" spans="2:6" ht="18" customHeight="1" thickBot="1">
      <c r="B47" s="207" t="s">
        <v>335</v>
      </c>
      <c r="C47" s="208">
        <v>3303.565047</v>
      </c>
      <c r="D47" s="208">
        <v>4379.4793890000001</v>
      </c>
      <c r="E47" s="208">
        <v>1964.7331200000001</v>
      </c>
      <c r="F47" s="208">
        <v>4238.1759279999997</v>
      </c>
    </row>
    <row r="48" spans="2:6" ht="18" customHeight="1" thickBot="1">
      <c r="B48" s="209" t="s">
        <v>336</v>
      </c>
      <c r="C48" s="210">
        <v>3284.4755030000001</v>
      </c>
      <c r="D48" s="210">
        <v>4354.485557</v>
      </c>
      <c r="E48" s="210">
        <v>1955.832926</v>
      </c>
      <c r="F48" s="210">
        <v>4221.7316840000003</v>
      </c>
    </row>
    <row r="49" spans="2:6" ht="13.5" customHeight="1">
      <c r="B49" s="211" t="s">
        <v>337</v>
      </c>
    </row>
    <row r="50" spans="2:6" ht="15.6">
      <c r="B50" s="6" t="s">
        <v>338</v>
      </c>
    </row>
    <row r="51" spans="2:6">
      <c r="B51" s="704"/>
      <c r="C51" s="704"/>
      <c r="D51" s="704"/>
      <c r="E51" s="704"/>
      <c r="F51" s="704"/>
    </row>
    <row r="52" spans="2:6" ht="12.75" customHeight="1">
      <c r="B52" s="704"/>
      <c r="C52" s="704"/>
      <c r="D52" s="704"/>
      <c r="E52" s="704"/>
      <c r="F52" s="704"/>
    </row>
    <row r="53" spans="2:6" ht="12.75" customHeight="1">
      <c r="B53" s="704"/>
      <c r="C53" s="704"/>
      <c r="D53" s="704"/>
      <c r="E53" s="704"/>
      <c r="F53" s="704"/>
    </row>
    <row r="54" spans="2:6" ht="12.75" customHeight="1">
      <c r="B54" s="212"/>
      <c r="C54" s="213"/>
      <c r="D54" s="213"/>
      <c r="E54" s="213"/>
      <c r="F54" s="213"/>
    </row>
    <row r="55" spans="2:6" ht="12.75" customHeight="1">
      <c r="B55" s="212"/>
      <c r="C55" s="213"/>
      <c r="D55" s="213"/>
      <c r="E55" s="213"/>
      <c r="F55" s="213"/>
    </row>
    <row r="56" spans="2:6" ht="12.75" customHeight="1">
      <c r="B56" s="213"/>
      <c r="C56" s="213"/>
      <c r="D56" s="213"/>
      <c r="E56" s="213"/>
      <c r="F56" s="213"/>
    </row>
    <row r="57" spans="2:6" ht="12.75" customHeight="1">
      <c r="B57" s="213"/>
      <c r="C57" s="213"/>
      <c r="D57" s="213"/>
      <c r="E57" s="213"/>
      <c r="F57" s="213"/>
    </row>
  </sheetData>
  <sheetProtection algorithmName="SHA-512" hashValue="rGOYTuLTrkh0rlmfWExbEXa+ig0jymuAVF33Qybnsgn6wJRyCf4d7ZL8bUMHl9vPFIKY8GjzN7GXJlDsbE0fUQ==" saltValue="EF4hp+/5rNeEDkDn6ytK4g==" spinCount="100000" sheet="1" objects="1" scenarios="1" formatCells="0" formatColumns="0" formatRows="0"/>
  <mergeCells count="4">
    <mergeCell ref="B2:D2"/>
    <mergeCell ref="B3:D3"/>
    <mergeCell ref="B4:D4"/>
    <mergeCell ref="B51:F53"/>
  </mergeCells>
  <pageMargins left="0.70866141732283472" right="0.70866141732283472" top="0.74803149606299213" bottom="0.74803149606299213" header="0.31496062992125984" footer="0.31496062992125984"/>
  <pageSetup paperSize="9" scale="34" orientation="landscape" r:id="rId1"/>
  <headerFooter>
    <oddHeader>&amp;L&amp;"Calibri"&amp;12&amp;K000000 EBA Regular Use&amp;1#_x000D_</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23088-DE48-4811-BA7F-4D3EC8323504}">
  <sheetPr>
    <pageSetUpPr fitToPage="1"/>
  </sheetPr>
  <dimension ref="A1:AD67"/>
  <sheetViews>
    <sheetView showGridLines="0" zoomScale="70" zoomScaleNormal="70" workbookViewId="0">
      <selection activeCell="E35" sqref="E35"/>
    </sheetView>
  </sheetViews>
  <sheetFormatPr defaultColWidth="9.21875" defaultRowHeight="0" customHeight="1" zeroHeight="1"/>
  <cols>
    <col min="1" max="1" width="6.44140625" style="216" customWidth="1"/>
    <col min="2" max="2" width="2.21875" style="216" customWidth="1"/>
    <col min="3" max="4" width="27.44140625" style="216" customWidth="1"/>
    <col min="5" max="5" width="29.44140625" style="270" customWidth="1"/>
    <col min="6" max="30" width="15" style="216" customWidth="1"/>
    <col min="31" max="16384" width="9.21875" style="216"/>
  </cols>
  <sheetData>
    <row r="1" spans="1:30" s="214" customFormat="1" ht="13.2">
      <c r="E1" s="214">
        <v>202209</v>
      </c>
      <c r="F1" s="214">
        <v>202209</v>
      </c>
      <c r="G1" s="214">
        <v>202209</v>
      </c>
      <c r="H1" s="214">
        <v>202209</v>
      </c>
      <c r="I1" s="214">
        <v>202212</v>
      </c>
      <c r="J1" s="214">
        <v>202212</v>
      </c>
      <c r="K1" s="214">
        <v>202212</v>
      </c>
      <c r="L1" s="214">
        <v>202212</v>
      </c>
      <c r="M1" s="214">
        <v>202303</v>
      </c>
      <c r="N1" s="214">
        <v>202303</v>
      </c>
      <c r="O1" s="214">
        <v>202303</v>
      </c>
      <c r="P1" s="214">
        <v>202303</v>
      </c>
      <c r="Q1" s="214">
        <v>202306</v>
      </c>
      <c r="R1" s="214">
        <v>202306</v>
      </c>
      <c r="S1" s="214">
        <v>202306</v>
      </c>
      <c r="T1" s="214">
        <v>202306</v>
      </c>
    </row>
    <row r="2" spans="1:30" s="214" customFormat="1" ht="13.2">
      <c r="E2" s="215"/>
      <c r="F2" s="215"/>
      <c r="G2" s="215"/>
      <c r="H2" s="215"/>
      <c r="R2" s="214">
        <v>202006</v>
      </c>
    </row>
    <row r="3" spans="1:30" ht="32.1" customHeight="1">
      <c r="D3" s="757" t="s">
        <v>1</v>
      </c>
      <c r="E3" s="757"/>
      <c r="F3" s="757"/>
      <c r="G3" s="757"/>
      <c r="H3" s="757"/>
      <c r="I3" s="757"/>
      <c r="J3" s="757"/>
      <c r="K3" s="757"/>
      <c r="L3" s="757"/>
    </row>
    <row r="4" spans="1:30" ht="32.1" customHeight="1">
      <c r="D4" s="758" t="s">
        <v>339</v>
      </c>
      <c r="E4" s="758"/>
      <c r="F4" s="758"/>
      <c r="G4" s="758"/>
      <c r="H4" s="758"/>
      <c r="I4" s="758"/>
      <c r="J4" s="758"/>
      <c r="K4" s="758"/>
      <c r="L4" s="758"/>
    </row>
    <row r="5" spans="1:30" ht="32.1" customHeight="1">
      <c r="D5" s="759" t="str">
        <f>Cover!C5</f>
        <v>Intesa Sanpaolo S.p.A.</v>
      </c>
      <c r="E5" s="759"/>
      <c r="F5" s="759"/>
      <c r="G5" s="759"/>
      <c r="H5" s="759"/>
      <c r="I5" s="759"/>
      <c r="J5" s="759"/>
      <c r="K5" s="759"/>
      <c r="L5" s="759"/>
    </row>
    <row r="6" spans="1:30" ht="32.1" customHeight="1" thickBot="1">
      <c r="E6" s="216"/>
    </row>
    <row r="7" spans="1:30" s="217" customFormat="1" ht="32.1" customHeight="1" thickBot="1">
      <c r="A7" s="216"/>
      <c r="B7" s="216"/>
      <c r="C7" s="737" t="s">
        <v>296</v>
      </c>
      <c r="D7" s="738"/>
      <c r="E7" s="753" t="s">
        <v>12</v>
      </c>
      <c r="F7" s="754"/>
      <c r="G7" s="754"/>
      <c r="H7" s="754"/>
      <c r="I7" s="753" t="s">
        <v>13</v>
      </c>
      <c r="J7" s="754"/>
      <c r="K7" s="754"/>
      <c r="L7" s="754"/>
      <c r="M7" s="753" t="s">
        <v>14</v>
      </c>
      <c r="N7" s="754"/>
      <c r="O7" s="754"/>
      <c r="P7" s="754"/>
      <c r="Q7" s="753" t="s">
        <v>15</v>
      </c>
      <c r="R7" s="754"/>
      <c r="S7" s="754"/>
      <c r="T7" s="754"/>
      <c r="U7" s="718" t="s">
        <v>340</v>
      </c>
      <c r="V7" s="755"/>
      <c r="W7" s="719"/>
      <c r="X7" s="216"/>
      <c r="Y7" s="216"/>
      <c r="Z7" s="216"/>
      <c r="AA7" s="216"/>
      <c r="AB7" s="216"/>
      <c r="AC7" s="216"/>
      <c r="AD7" s="216"/>
    </row>
    <row r="8" spans="1:30" s="217" customFormat="1" ht="32.1" customHeight="1">
      <c r="A8" s="216"/>
      <c r="B8" s="216"/>
      <c r="C8" s="718"/>
      <c r="D8" s="719"/>
      <c r="E8" s="744" t="s">
        <v>341</v>
      </c>
      <c r="F8" s="746" t="s">
        <v>342</v>
      </c>
      <c r="G8" s="746"/>
      <c r="H8" s="747"/>
      <c r="I8" s="744" t="s">
        <v>341</v>
      </c>
      <c r="J8" s="746" t="s">
        <v>342</v>
      </c>
      <c r="K8" s="746"/>
      <c r="L8" s="747"/>
      <c r="M8" s="744" t="s">
        <v>341</v>
      </c>
      <c r="N8" s="746" t="s">
        <v>342</v>
      </c>
      <c r="O8" s="746"/>
      <c r="P8" s="747"/>
      <c r="Q8" s="744" t="s">
        <v>341</v>
      </c>
      <c r="R8" s="746" t="s">
        <v>342</v>
      </c>
      <c r="S8" s="746"/>
      <c r="T8" s="747"/>
      <c r="U8" s="720"/>
      <c r="V8" s="756"/>
      <c r="W8" s="721"/>
      <c r="X8" s="216"/>
      <c r="Y8" s="216"/>
      <c r="Z8" s="216"/>
      <c r="AA8" s="216"/>
      <c r="AB8" s="216"/>
      <c r="AC8" s="216"/>
      <c r="AD8" s="216"/>
    </row>
    <row r="9" spans="1:30" s="217" customFormat="1" ht="91.35" customHeight="1" thickBot="1">
      <c r="A9" s="216"/>
      <c r="B9" s="216"/>
      <c r="C9" s="748" t="s">
        <v>343</v>
      </c>
      <c r="D9" s="749"/>
      <c r="E9" s="745"/>
      <c r="F9" s="218" t="s">
        <v>344</v>
      </c>
      <c r="G9" s="218" t="s">
        <v>345</v>
      </c>
      <c r="H9" s="219" t="s">
        <v>346</v>
      </c>
      <c r="I9" s="745"/>
      <c r="J9" s="218" t="s">
        <v>344</v>
      </c>
      <c r="K9" s="218" t="s">
        <v>345</v>
      </c>
      <c r="L9" s="219" t="s">
        <v>346</v>
      </c>
      <c r="M9" s="745"/>
      <c r="N9" s="218" t="s">
        <v>344</v>
      </c>
      <c r="O9" s="218" t="s">
        <v>345</v>
      </c>
      <c r="P9" s="219" t="s">
        <v>346</v>
      </c>
      <c r="Q9" s="745"/>
      <c r="R9" s="218" t="s">
        <v>344</v>
      </c>
      <c r="S9" s="218" t="s">
        <v>345</v>
      </c>
      <c r="T9" s="219" t="s">
        <v>346</v>
      </c>
      <c r="U9" s="720"/>
      <c r="V9" s="756"/>
      <c r="W9" s="721"/>
      <c r="X9" s="216"/>
      <c r="Y9" s="216"/>
      <c r="Z9" s="216"/>
      <c r="AA9" s="216"/>
      <c r="AB9" s="216"/>
      <c r="AC9" s="216"/>
      <c r="AD9" s="216"/>
    </row>
    <row r="10" spans="1:30" s="217" customFormat="1" ht="32.1" customHeight="1">
      <c r="A10" s="216"/>
      <c r="B10" s="216"/>
      <c r="C10" s="727" t="s">
        <v>347</v>
      </c>
      <c r="D10" s="728"/>
      <c r="E10" s="220">
        <v>124631.700467</v>
      </c>
      <c r="F10" s="221"/>
      <c r="G10" s="222"/>
      <c r="H10" s="223"/>
      <c r="I10" s="220">
        <v>117436.461912</v>
      </c>
      <c r="J10" s="221"/>
      <c r="K10" s="222"/>
      <c r="L10" s="223"/>
      <c r="M10" s="220">
        <v>82733.477408999999</v>
      </c>
      <c r="N10" s="221"/>
      <c r="O10" s="222"/>
      <c r="P10" s="223"/>
      <c r="Q10" s="220">
        <v>85115.793451000005</v>
      </c>
      <c r="R10" s="221"/>
      <c r="S10" s="222"/>
      <c r="T10" s="223"/>
      <c r="U10" s="750" t="s">
        <v>348</v>
      </c>
      <c r="V10" s="751"/>
      <c r="W10" s="752"/>
      <c r="X10" s="216"/>
      <c r="Y10" s="216"/>
      <c r="Z10" s="216"/>
      <c r="AA10" s="216"/>
      <c r="AB10" s="216"/>
      <c r="AC10" s="216"/>
      <c r="AD10" s="216"/>
    </row>
    <row r="11" spans="1:30" s="217" customFormat="1" ht="32.1" customHeight="1">
      <c r="A11" s="216"/>
      <c r="B11" s="216"/>
      <c r="C11" s="727" t="s">
        <v>349</v>
      </c>
      <c r="D11" s="728"/>
      <c r="E11" s="220">
        <v>47795.254420999998</v>
      </c>
      <c r="F11" s="224">
        <v>11155.441994999999</v>
      </c>
      <c r="G11" s="225">
        <v>36444.825255999996</v>
      </c>
      <c r="H11" s="226">
        <v>194.98716999999999</v>
      </c>
      <c r="I11" s="220">
        <v>42614.100150999999</v>
      </c>
      <c r="J11" s="224">
        <v>10344.855137</v>
      </c>
      <c r="K11" s="225">
        <v>32086.617339</v>
      </c>
      <c r="L11" s="226">
        <v>182.62767500000001</v>
      </c>
      <c r="M11" s="220">
        <v>41720.029541999997</v>
      </c>
      <c r="N11" s="224">
        <v>11703.703363000001</v>
      </c>
      <c r="O11" s="225">
        <v>29830.013747000001</v>
      </c>
      <c r="P11" s="226">
        <v>186.312432</v>
      </c>
      <c r="Q11" s="220">
        <v>44099.147087999998</v>
      </c>
      <c r="R11" s="224">
        <v>13772.987212</v>
      </c>
      <c r="S11" s="225">
        <v>30145.884459000001</v>
      </c>
      <c r="T11" s="226">
        <v>180.275417</v>
      </c>
      <c r="U11" s="741" t="s">
        <v>350</v>
      </c>
      <c r="V11" s="742"/>
      <c r="W11" s="743"/>
      <c r="X11" s="216"/>
      <c r="Y11" s="216"/>
      <c r="Z11" s="216"/>
      <c r="AA11" s="216"/>
      <c r="AB11" s="216"/>
      <c r="AC11" s="216"/>
      <c r="AD11" s="216"/>
    </row>
    <row r="12" spans="1:30" s="217" customFormat="1" ht="32.1" customHeight="1">
      <c r="A12" s="216"/>
      <c r="B12" s="216"/>
      <c r="C12" s="727" t="s">
        <v>351</v>
      </c>
      <c r="D12" s="728"/>
      <c r="E12" s="220">
        <v>5762.688576999999</v>
      </c>
      <c r="F12" s="224">
        <v>1035.9659830000001</v>
      </c>
      <c r="G12" s="225">
        <v>1161.9887779999999</v>
      </c>
      <c r="H12" s="226">
        <v>3564.7338159999999</v>
      </c>
      <c r="I12" s="220">
        <v>5705.9153180000003</v>
      </c>
      <c r="J12" s="224">
        <v>980.64649899999995</v>
      </c>
      <c r="K12" s="225">
        <v>1221.434827</v>
      </c>
      <c r="L12" s="226">
        <v>3503.8339919999999</v>
      </c>
      <c r="M12" s="220">
        <v>6103.028467000001</v>
      </c>
      <c r="N12" s="224">
        <v>1264.5944050000001</v>
      </c>
      <c r="O12" s="225">
        <v>1296.955878</v>
      </c>
      <c r="P12" s="226">
        <v>3541.4781840000001</v>
      </c>
      <c r="Q12" s="220">
        <v>5873.4294009999994</v>
      </c>
      <c r="R12" s="224">
        <v>1256.1231419999999</v>
      </c>
      <c r="S12" s="225">
        <v>1358.2417459999999</v>
      </c>
      <c r="T12" s="226">
        <v>3259.0645129999998</v>
      </c>
      <c r="U12" s="729" t="s">
        <v>352</v>
      </c>
      <c r="V12" s="730"/>
      <c r="W12" s="731"/>
      <c r="X12" s="216"/>
      <c r="Y12" s="216"/>
      <c r="Z12" s="216"/>
      <c r="AA12" s="216"/>
      <c r="AB12" s="216"/>
      <c r="AC12" s="216"/>
      <c r="AD12" s="216"/>
    </row>
    <row r="13" spans="1:30" s="217" customFormat="1" ht="32.1" customHeight="1">
      <c r="A13" s="216"/>
      <c r="B13" s="216"/>
      <c r="C13" s="727" t="s">
        <v>353</v>
      </c>
      <c r="D13" s="728"/>
      <c r="E13" s="220">
        <v>1.3403890000000001</v>
      </c>
      <c r="F13" s="224">
        <v>0</v>
      </c>
      <c r="G13" s="225">
        <v>1.3403890000000001</v>
      </c>
      <c r="H13" s="226">
        <v>0</v>
      </c>
      <c r="I13" s="220">
        <v>1.280141</v>
      </c>
      <c r="J13" s="224">
        <v>0</v>
      </c>
      <c r="K13" s="225">
        <v>1.280141</v>
      </c>
      <c r="L13" s="226">
        <v>0</v>
      </c>
      <c r="M13" s="220">
        <v>1.290573</v>
      </c>
      <c r="N13" s="224">
        <v>0</v>
      </c>
      <c r="O13" s="225">
        <v>1.290573</v>
      </c>
      <c r="P13" s="226">
        <v>0</v>
      </c>
      <c r="Q13" s="220">
        <v>1.3324720000000001</v>
      </c>
      <c r="R13" s="224">
        <v>0</v>
      </c>
      <c r="S13" s="225">
        <v>1.3324720000000001</v>
      </c>
      <c r="T13" s="226">
        <v>0</v>
      </c>
      <c r="U13" s="729" t="s">
        <v>354</v>
      </c>
      <c r="V13" s="730"/>
      <c r="W13" s="731"/>
      <c r="X13" s="216"/>
      <c r="Y13" s="216"/>
      <c r="Z13" s="216"/>
      <c r="AA13" s="216"/>
      <c r="AB13" s="216"/>
      <c r="AC13" s="216"/>
      <c r="AD13" s="216"/>
    </row>
    <row r="14" spans="1:30" s="217" customFormat="1" ht="32.1" customHeight="1">
      <c r="A14" s="216"/>
      <c r="B14" s="216"/>
      <c r="C14" s="727" t="s">
        <v>355</v>
      </c>
      <c r="D14" s="728"/>
      <c r="E14" s="227">
        <v>53953.989537000001</v>
      </c>
      <c r="F14" s="228">
        <v>45610.764042000003</v>
      </c>
      <c r="G14" s="229">
        <v>7977.3064729999987</v>
      </c>
      <c r="H14" s="230">
        <v>365.91902199999998</v>
      </c>
      <c r="I14" s="227">
        <v>49716.572842000001</v>
      </c>
      <c r="J14" s="228">
        <v>41937.338189000002</v>
      </c>
      <c r="K14" s="229">
        <v>7422.0841039999996</v>
      </c>
      <c r="L14" s="230">
        <v>357.15054900000001</v>
      </c>
      <c r="M14" s="227">
        <v>54782.705171000001</v>
      </c>
      <c r="N14" s="228">
        <v>47442.463397</v>
      </c>
      <c r="O14" s="229">
        <v>6934.6154800000004</v>
      </c>
      <c r="P14" s="230">
        <v>405.62629399999997</v>
      </c>
      <c r="Q14" s="227">
        <v>60441.827516999998</v>
      </c>
      <c r="R14" s="228">
        <v>53568.314252999997</v>
      </c>
      <c r="S14" s="229">
        <v>6557.6356110000006</v>
      </c>
      <c r="T14" s="230">
        <v>315.87765300000001</v>
      </c>
      <c r="U14" s="741" t="s">
        <v>356</v>
      </c>
      <c r="V14" s="742"/>
      <c r="W14" s="743"/>
      <c r="X14" s="216"/>
      <c r="Y14" s="216"/>
      <c r="Z14" s="216"/>
      <c r="AA14" s="216"/>
      <c r="AB14" s="216"/>
      <c r="AC14" s="216"/>
      <c r="AD14" s="216"/>
    </row>
    <row r="15" spans="1:30" s="217" customFormat="1" ht="32.1" customHeight="1">
      <c r="A15" s="216"/>
      <c r="B15" s="216"/>
      <c r="C15" s="727" t="s">
        <v>357</v>
      </c>
      <c r="D15" s="728"/>
      <c r="E15" s="227">
        <v>553064.62233899999</v>
      </c>
      <c r="F15" s="231"/>
      <c r="G15" s="232"/>
      <c r="H15" s="233"/>
      <c r="I15" s="227">
        <v>523410.95170999999</v>
      </c>
      <c r="J15" s="231"/>
      <c r="K15" s="232"/>
      <c r="L15" s="233"/>
      <c r="M15" s="227">
        <v>531394.24120599998</v>
      </c>
      <c r="N15" s="231"/>
      <c r="O15" s="232"/>
      <c r="P15" s="233"/>
      <c r="Q15" s="227">
        <v>520486.78459699999</v>
      </c>
      <c r="R15" s="231"/>
      <c r="S15" s="232"/>
      <c r="T15" s="233"/>
      <c r="U15" s="741" t="s">
        <v>358</v>
      </c>
      <c r="V15" s="742"/>
      <c r="W15" s="743"/>
      <c r="X15" s="216"/>
      <c r="Y15" s="216"/>
      <c r="Z15" s="216"/>
      <c r="AA15" s="216"/>
      <c r="AB15" s="216"/>
      <c r="AC15" s="216"/>
      <c r="AD15" s="216"/>
    </row>
    <row r="16" spans="1:30" s="217" customFormat="1" ht="32.1" customHeight="1">
      <c r="A16" s="216"/>
      <c r="B16" s="216"/>
      <c r="C16" s="727" t="s">
        <v>359</v>
      </c>
      <c r="D16" s="728"/>
      <c r="E16" s="234">
        <v>10354.932104</v>
      </c>
      <c r="F16" s="224">
        <v>0</v>
      </c>
      <c r="G16" s="225">
        <v>10354.932104</v>
      </c>
      <c r="H16" s="226">
        <v>0</v>
      </c>
      <c r="I16" s="234">
        <v>10061.557547</v>
      </c>
      <c r="J16" s="224">
        <v>0</v>
      </c>
      <c r="K16" s="225">
        <v>10061.557547</v>
      </c>
      <c r="L16" s="226">
        <v>0</v>
      </c>
      <c r="M16" s="234">
        <v>9083.2808339999992</v>
      </c>
      <c r="N16" s="224">
        <v>0</v>
      </c>
      <c r="O16" s="225">
        <v>9083.2808349999996</v>
      </c>
      <c r="P16" s="226">
        <v>0</v>
      </c>
      <c r="Q16" s="234">
        <v>8949.39768</v>
      </c>
      <c r="R16" s="224">
        <v>0</v>
      </c>
      <c r="S16" s="225">
        <v>8949.39768</v>
      </c>
      <c r="T16" s="226">
        <v>0</v>
      </c>
      <c r="U16" s="741" t="s">
        <v>360</v>
      </c>
      <c r="V16" s="742"/>
      <c r="W16" s="743"/>
      <c r="X16" s="216"/>
      <c r="Y16" s="216"/>
      <c r="Z16" s="216"/>
      <c r="AA16" s="216"/>
      <c r="AB16" s="216"/>
      <c r="AC16" s="216"/>
      <c r="AD16" s="216"/>
    </row>
    <row r="17" spans="1:30" s="217" customFormat="1" ht="32.1" customHeight="1">
      <c r="A17" s="216"/>
      <c r="B17" s="216"/>
      <c r="C17" s="727" t="s">
        <v>361</v>
      </c>
      <c r="D17" s="728"/>
      <c r="E17" s="220">
        <v>-9525.2718800000002</v>
      </c>
      <c r="F17" s="235"/>
      <c r="G17" s="236"/>
      <c r="H17" s="237"/>
      <c r="I17" s="220">
        <v>-9752.7120639999994</v>
      </c>
      <c r="J17" s="235"/>
      <c r="K17" s="236"/>
      <c r="L17" s="237"/>
      <c r="M17" s="220">
        <v>-9038.318749</v>
      </c>
      <c r="N17" s="235"/>
      <c r="O17" s="236"/>
      <c r="P17" s="237"/>
      <c r="Q17" s="220">
        <v>-8995.9642860000004</v>
      </c>
      <c r="R17" s="235"/>
      <c r="S17" s="236"/>
      <c r="T17" s="237"/>
      <c r="U17" s="729" t="s">
        <v>362</v>
      </c>
      <c r="V17" s="730"/>
      <c r="W17" s="731"/>
      <c r="X17" s="216"/>
      <c r="Y17" s="216"/>
      <c r="Z17" s="216"/>
      <c r="AA17" s="216"/>
      <c r="AB17" s="216"/>
      <c r="AC17" s="216"/>
      <c r="AD17" s="216"/>
    </row>
    <row r="18" spans="1:30" s="217" customFormat="1" ht="32.1" customHeight="1">
      <c r="A18" s="238"/>
      <c r="B18" s="216"/>
      <c r="C18" s="727" t="s">
        <v>363</v>
      </c>
      <c r="D18" s="728"/>
      <c r="E18" s="239">
        <v>63061.048336</v>
      </c>
      <c r="F18" s="235"/>
      <c r="G18" s="236"/>
      <c r="H18" s="237"/>
      <c r="I18" s="239">
        <v>63265.51494600001</v>
      </c>
      <c r="J18" s="235"/>
      <c r="K18" s="236"/>
      <c r="L18" s="237"/>
      <c r="M18" s="239">
        <v>62671.798636999993</v>
      </c>
      <c r="N18" s="235"/>
      <c r="O18" s="236"/>
      <c r="P18" s="237"/>
      <c r="Q18" s="239">
        <v>65989.261190000005</v>
      </c>
      <c r="R18" s="235"/>
      <c r="S18" s="236"/>
      <c r="T18" s="237"/>
      <c r="U18" s="729"/>
      <c r="V18" s="730"/>
      <c r="W18" s="731"/>
      <c r="X18" s="216"/>
      <c r="Y18" s="216"/>
      <c r="Z18" s="216"/>
      <c r="AA18" s="216"/>
      <c r="AB18" s="216"/>
      <c r="AC18" s="216"/>
      <c r="AD18" s="216"/>
    </row>
    <row r="19" spans="1:30" s="217" customFormat="1" ht="32.1" customHeight="1" thickBot="1">
      <c r="A19" s="216"/>
      <c r="B19" s="216"/>
      <c r="C19" s="732" t="s">
        <v>364</v>
      </c>
      <c r="D19" s="733"/>
      <c r="E19" s="240">
        <v>849100.30429</v>
      </c>
      <c r="F19" s="241"/>
      <c r="G19" s="242"/>
      <c r="H19" s="243"/>
      <c r="I19" s="240">
        <v>802459.64250299998</v>
      </c>
      <c r="J19" s="241"/>
      <c r="K19" s="242"/>
      <c r="L19" s="243"/>
      <c r="M19" s="240">
        <v>779451.53309000004</v>
      </c>
      <c r="N19" s="241"/>
      <c r="O19" s="242"/>
      <c r="P19" s="243"/>
      <c r="Q19" s="240">
        <v>781961.00910999998</v>
      </c>
      <c r="R19" s="241"/>
      <c r="S19" s="242"/>
      <c r="T19" s="243"/>
      <c r="U19" s="734" t="s">
        <v>365</v>
      </c>
      <c r="V19" s="735"/>
      <c r="W19" s="736"/>
      <c r="X19" s="216"/>
      <c r="Y19" s="216"/>
      <c r="Z19" s="216"/>
      <c r="AA19" s="216"/>
      <c r="AB19" s="216"/>
      <c r="AC19" s="216"/>
      <c r="AD19" s="216"/>
    </row>
    <row r="20" spans="1:30" ht="32.1" customHeight="1">
      <c r="C20" s="244" t="s">
        <v>366</v>
      </c>
      <c r="E20" s="245"/>
      <c r="F20" s="246"/>
      <c r="G20" s="246"/>
      <c r="H20" s="246"/>
      <c r="Q20" s="246"/>
    </row>
    <row r="21" spans="1:30" s="214" customFormat="1" ht="32.1" customHeight="1" thickBot="1">
      <c r="E21" s="214">
        <v>202209</v>
      </c>
      <c r="F21" s="214">
        <v>202209</v>
      </c>
      <c r="G21" s="214">
        <v>202209</v>
      </c>
      <c r="H21" s="214">
        <v>202209</v>
      </c>
      <c r="I21" s="214">
        <v>202209</v>
      </c>
      <c r="J21" s="214">
        <v>202209</v>
      </c>
      <c r="K21" s="214">
        <v>202212</v>
      </c>
      <c r="L21" s="214">
        <v>202212</v>
      </c>
      <c r="M21" s="214">
        <v>202212</v>
      </c>
      <c r="N21" s="214">
        <v>202212</v>
      </c>
      <c r="O21" s="214">
        <v>202212</v>
      </c>
      <c r="P21" s="214">
        <v>202212</v>
      </c>
      <c r="Q21" s="214">
        <v>202303</v>
      </c>
      <c r="R21" s="214">
        <v>202303</v>
      </c>
      <c r="S21" s="214">
        <v>202303</v>
      </c>
      <c r="T21" s="214">
        <v>202303</v>
      </c>
      <c r="U21" s="214">
        <v>202303</v>
      </c>
      <c r="V21" s="214">
        <v>202303</v>
      </c>
      <c r="W21" s="214">
        <v>202306</v>
      </c>
      <c r="X21" s="214">
        <v>202306</v>
      </c>
      <c r="Y21" s="214">
        <v>202306</v>
      </c>
      <c r="Z21" s="214">
        <v>202306</v>
      </c>
      <c r="AA21" s="214">
        <v>202306</v>
      </c>
      <c r="AB21" s="214">
        <v>202306</v>
      </c>
    </row>
    <row r="22" spans="1:30" s="217" customFormat="1" ht="32.1" customHeight="1" thickBot="1">
      <c r="A22" s="216"/>
      <c r="B22" s="216"/>
      <c r="C22" s="737" t="s">
        <v>296</v>
      </c>
      <c r="D22" s="738"/>
      <c r="E22" s="739" t="s">
        <v>12</v>
      </c>
      <c r="F22" s="740"/>
      <c r="G22" s="740"/>
      <c r="H22" s="740"/>
      <c r="I22" s="740"/>
      <c r="J22" s="740"/>
      <c r="K22" s="739" t="s">
        <v>13</v>
      </c>
      <c r="L22" s="740"/>
      <c r="M22" s="740"/>
      <c r="N22" s="740"/>
      <c r="O22" s="740"/>
      <c r="P22" s="740"/>
      <c r="Q22" s="739" t="s">
        <v>14</v>
      </c>
      <c r="R22" s="740"/>
      <c r="S22" s="740"/>
      <c r="T22" s="740"/>
      <c r="U22" s="740"/>
      <c r="V22" s="740"/>
      <c r="W22" s="739" t="s">
        <v>15</v>
      </c>
      <c r="X22" s="740"/>
      <c r="Y22" s="740"/>
      <c r="Z22" s="740"/>
      <c r="AA22" s="740"/>
      <c r="AB22" s="740"/>
      <c r="AC22" s="718" t="s">
        <v>340</v>
      </c>
      <c r="AD22" s="719"/>
    </row>
    <row r="23" spans="1:30" s="217" customFormat="1" ht="32.1" customHeight="1">
      <c r="A23" s="216"/>
      <c r="B23" s="216"/>
      <c r="C23" s="722" t="s">
        <v>367</v>
      </c>
      <c r="D23" s="724"/>
      <c r="E23" s="726" t="s">
        <v>368</v>
      </c>
      <c r="F23" s="707"/>
      <c r="G23" s="707"/>
      <c r="H23" s="706" t="s">
        <v>369</v>
      </c>
      <c r="I23" s="707"/>
      <c r="J23" s="707"/>
      <c r="K23" s="726" t="s">
        <v>368</v>
      </c>
      <c r="L23" s="707"/>
      <c r="M23" s="707"/>
      <c r="N23" s="706" t="s">
        <v>369</v>
      </c>
      <c r="O23" s="707"/>
      <c r="P23" s="707"/>
      <c r="Q23" s="726" t="s">
        <v>368</v>
      </c>
      <c r="R23" s="707"/>
      <c r="S23" s="707"/>
      <c r="T23" s="706" t="s">
        <v>369</v>
      </c>
      <c r="U23" s="707"/>
      <c r="V23" s="707"/>
      <c r="W23" s="726" t="s">
        <v>368</v>
      </c>
      <c r="X23" s="707"/>
      <c r="Y23" s="707"/>
      <c r="Z23" s="706" t="s">
        <v>369</v>
      </c>
      <c r="AA23" s="707"/>
      <c r="AB23" s="707"/>
      <c r="AC23" s="720"/>
      <c r="AD23" s="721"/>
    </row>
    <row r="24" spans="1:30" s="217" customFormat="1" ht="140.1" customHeight="1" thickBot="1">
      <c r="A24" s="216"/>
      <c r="B24" s="216"/>
      <c r="C24" s="723"/>
      <c r="D24" s="725"/>
      <c r="E24" s="247" t="s">
        <v>370</v>
      </c>
      <c r="F24" s="248" t="s">
        <v>371</v>
      </c>
      <c r="G24" s="249" t="s">
        <v>372</v>
      </c>
      <c r="H24" s="248" t="s">
        <v>373</v>
      </c>
      <c r="I24" s="248" t="s">
        <v>374</v>
      </c>
      <c r="J24" s="249" t="s">
        <v>372</v>
      </c>
      <c r="K24" s="247" t="s">
        <v>370</v>
      </c>
      <c r="L24" s="248" t="s">
        <v>371</v>
      </c>
      <c r="M24" s="249" t="s">
        <v>372</v>
      </c>
      <c r="N24" s="248" t="s">
        <v>373</v>
      </c>
      <c r="O24" s="248" t="s">
        <v>374</v>
      </c>
      <c r="P24" s="249" t="s">
        <v>372</v>
      </c>
      <c r="Q24" s="247" t="s">
        <v>370</v>
      </c>
      <c r="R24" s="248" t="s">
        <v>371</v>
      </c>
      <c r="S24" s="249" t="s">
        <v>372</v>
      </c>
      <c r="T24" s="248" t="s">
        <v>373</v>
      </c>
      <c r="U24" s="248" t="s">
        <v>374</v>
      </c>
      <c r="V24" s="249" t="s">
        <v>372</v>
      </c>
      <c r="W24" s="247" t="s">
        <v>370</v>
      </c>
      <c r="X24" s="248" t="s">
        <v>371</v>
      </c>
      <c r="Y24" s="249" t="s">
        <v>372</v>
      </c>
      <c r="Z24" s="248" t="s">
        <v>373</v>
      </c>
      <c r="AA24" s="248" t="s">
        <v>374</v>
      </c>
      <c r="AB24" s="249" t="s">
        <v>372</v>
      </c>
      <c r="AC24" s="720"/>
      <c r="AD24" s="721"/>
    </row>
    <row r="25" spans="1:30" s="217" customFormat="1" ht="32.1" customHeight="1">
      <c r="A25" s="216"/>
      <c r="B25" s="216"/>
      <c r="C25" s="708" t="s">
        <v>355</v>
      </c>
      <c r="D25" s="250" t="s">
        <v>375</v>
      </c>
      <c r="E25" s="251">
        <v>49524.375031000003</v>
      </c>
      <c r="F25" s="252">
        <v>634.22204499999998</v>
      </c>
      <c r="G25" s="253">
        <v>37.281933000000002</v>
      </c>
      <c r="H25" s="254">
        <v>-37.925196999999997</v>
      </c>
      <c r="I25" s="252">
        <v>-37.809604999999998</v>
      </c>
      <c r="J25" s="255">
        <v>-37.083039999999997</v>
      </c>
      <c r="K25" s="251">
        <v>46500.994928</v>
      </c>
      <c r="L25" s="252">
        <v>213.27715000000001</v>
      </c>
      <c r="M25" s="253">
        <v>36.233156000000001</v>
      </c>
      <c r="N25" s="254">
        <v>-26.335038000000001</v>
      </c>
      <c r="O25" s="252">
        <v>-28.145817000000001</v>
      </c>
      <c r="P25" s="255">
        <v>-35.983910999999999</v>
      </c>
      <c r="Q25" s="251">
        <v>51686.462010000003</v>
      </c>
      <c r="R25" s="252">
        <v>410.27394299999997</v>
      </c>
      <c r="S25" s="253">
        <v>35.917724999999997</v>
      </c>
      <c r="T25" s="254">
        <v>-25.168538999999999</v>
      </c>
      <c r="U25" s="252">
        <v>-31.317406999999999</v>
      </c>
      <c r="V25" s="255">
        <v>-35.759605999999998</v>
      </c>
      <c r="W25" s="251">
        <v>57522.674276999998</v>
      </c>
      <c r="X25" s="252">
        <v>771.86138100000005</v>
      </c>
      <c r="Y25" s="253">
        <v>35.999574000000003</v>
      </c>
      <c r="Z25" s="254">
        <v>-35.904833000000004</v>
      </c>
      <c r="AA25" s="252">
        <v>-37.801893</v>
      </c>
      <c r="AB25" s="255">
        <v>-35.769086999999999</v>
      </c>
      <c r="AC25" s="710" t="s">
        <v>376</v>
      </c>
      <c r="AD25" s="711"/>
    </row>
    <row r="26" spans="1:30" s="217" customFormat="1" ht="32.1" customHeight="1">
      <c r="A26" s="216"/>
      <c r="B26" s="216"/>
      <c r="C26" s="709"/>
      <c r="D26" s="256" t="s">
        <v>377</v>
      </c>
      <c r="E26" s="257">
        <v>1732.641429</v>
      </c>
      <c r="F26" s="258">
        <v>17.672908</v>
      </c>
      <c r="G26" s="259">
        <v>0</v>
      </c>
      <c r="H26" s="260">
        <v>-10.321064</v>
      </c>
      <c r="I26" s="258">
        <v>-1.079312</v>
      </c>
      <c r="J26" s="261">
        <v>0</v>
      </c>
      <c r="K26" s="257">
        <v>1081.0744910000001</v>
      </c>
      <c r="L26" s="258">
        <v>654.38380199999995</v>
      </c>
      <c r="M26" s="259">
        <v>0</v>
      </c>
      <c r="N26" s="260">
        <v>-7.8099670000000003</v>
      </c>
      <c r="O26" s="258">
        <v>-19.287994999999999</v>
      </c>
      <c r="P26" s="261">
        <v>0</v>
      </c>
      <c r="Q26" s="257">
        <v>1075.6372779999999</v>
      </c>
      <c r="R26" s="258">
        <v>409.49207999999999</v>
      </c>
      <c r="S26" s="259">
        <v>0</v>
      </c>
      <c r="T26" s="260">
        <v>-9.5786110000000004</v>
      </c>
      <c r="U26" s="258">
        <v>-6.3068140000000001</v>
      </c>
      <c r="V26" s="261">
        <v>0</v>
      </c>
      <c r="W26" s="257">
        <v>692.30020999999999</v>
      </c>
      <c r="X26" s="258">
        <v>388.10557899999998</v>
      </c>
      <c r="Y26" s="259">
        <v>0</v>
      </c>
      <c r="Z26" s="260">
        <v>-4.6008589999999998</v>
      </c>
      <c r="AA26" s="258">
        <v>-3.2352050000000001</v>
      </c>
      <c r="AB26" s="261">
        <v>0</v>
      </c>
      <c r="AC26" s="712" t="s">
        <v>378</v>
      </c>
      <c r="AD26" s="713"/>
    </row>
    <row r="27" spans="1:30" s="217" customFormat="1" ht="32.1" customHeight="1">
      <c r="A27" s="216"/>
      <c r="B27" s="216"/>
      <c r="C27" s="714" t="s">
        <v>357</v>
      </c>
      <c r="D27" s="256" t="s">
        <v>375</v>
      </c>
      <c r="E27" s="257">
        <v>49322.211014</v>
      </c>
      <c r="F27" s="258">
        <v>4694.5827270000009</v>
      </c>
      <c r="G27" s="259">
        <v>72.572379999999995</v>
      </c>
      <c r="H27" s="260">
        <v>-37.382038000000001</v>
      </c>
      <c r="I27" s="258">
        <v>-80.263917000000006</v>
      </c>
      <c r="J27" s="261">
        <v>-50.141499000000003</v>
      </c>
      <c r="K27" s="257">
        <v>51734.684570999998</v>
      </c>
      <c r="L27" s="258">
        <v>4039.3635060000001</v>
      </c>
      <c r="M27" s="259">
        <v>74.841369</v>
      </c>
      <c r="N27" s="260">
        <v>-24.429465</v>
      </c>
      <c r="O27" s="258">
        <v>-58.126553999999999</v>
      </c>
      <c r="P27" s="261">
        <v>-50.154538000000002</v>
      </c>
      <c r="Q27" s="257">
        <v>53480.359387999997</v>
      </c>
      <c r="R27" s="258">
        <v>8116.2417539999997</v>
      </c>
      <c r="S27" s="259">
        <v>74.897824999999997</v>
      </c>
      <c r="T27" s="260">
        <v>-24.290918999999999</v>
      </c>
      <c r="U27" s="258">
        <v>-69.544915000000003</v>
      </c>
      <c r="V27" s="261">
        <v>-49.975315000000002</v>
      </c>
      <c r="W27" s="257">
        <v>55390.941989999999</v>
      </c>
      <c r="X27" s="258">
        <v>7895.3937449999994</v>
      </c>
      <c r="Y27" s="259">
        <v>73.465373999999997</v>
      </c>
      <c r="Z27" s="260">
        <v>-29.824866</v>
      </c>
      <c r="AA27" s="258">
        <v>-74.185776000000004</v>
      </c>
      <c r="AB27" s="261">
        <v>-53.178317999999997</v>
      </c>
      <c r="AC27" s="712" t="s">
        <v>376</v>
      </c>
      <c r="AD27" s="713"/>
    </row>
    <row r="28" spans="1:30" s="217" customFormat="1" ht="32.1" customHeight="1" thickBot="1">
      <c r="A28" s="216"/>
      <c r="B28" s="216"/>
      <c r="C28" s="715"/>
      <c r="D28" s="262" t="s">
        <v>377</v>
      </c>
      <c r="E28" s="263">
        <v>445499.11512899993</v>
      </c>
      <c r="F28" s="264">
        <v>49970.706036000003</v>
      </c>
      <c r="G28" s="265">
        <v>11293.276617</v>
      </c>
      <c r="H28" s="266">
        <v>-763.10244899999998</v>
      </c>
      <c r="I28" s="264">
        <v>-1854.2438500000001</v>
      </c>
      <c r="J28" s="267">
        <v>-5331.0698969999994</v>
      </c>
      <c r="K28" s="263">
        <v>418570.95400799997</v>
      </c>
      <c r="L28" s="264">
        <v>46053.354753</v>
      </c>
      <c r="M28" s="265">
        <v>10596.362670000002</v>
      </c>
      <c r="N28" s="266">
        <v>-682.17938800000002</v>
      </c>
      <c r="O28" s="264">
        <v>-1927.8245629999999</v>
      </c>
      <c r="P28" s="267">
        <v>-5186.9204140000002</v>
      </c>
      <c r="Q28" s="263">
        <v>423431.33939099999</v>
      </c>
      <c r="R28" s="264">
        <v>43363.514666000003</v>
      </c>
      <c r="S28" s="265">
        <v>10706.266721999998</v>
      </c>
      <c r="T28" s="266">
        <v>-683.71533399999998</v>
      </c>
      <c r="U28" s="264">
        <v>-1788.8124399999999</v>
      </c>
      <c r="V28" s="267">
        <v>-5423.6909289999994</v>
      </c>
      <c r="W28" s="263">
        <v>415679.594538</v>
      </c>
      <c r="X28" s="264">
        <v>38631.110092000003</v>
      </c>
      <c r="Y28" s="265">
        <v>10148.179789</v>
      </c>
      <c r="Z28" s="266">
        <v>-780.00822600000004</v>
      </c>
      <c r="AA28" s="264">
        <v>-1671.222086</v>
      </c>
      <c r="AB28" s="267">
        <v>-4973.3575089999995</v>
      </c>
      <c r="AC28" s="716" t="s">
        <v>378</v>
      </c>
      <c r="AD28" s="717"/>
    </row>
    <row r="29" spans="1:30" s="268" customFormat="1" ht="23.1" customHeight="1">
      <c r="C29" s="244" t="s">
        <v>379</v>
      </c>
    </row>
    <row r="30" spans="1:30" s="268" customFormat="1" ht="23.1" customHeight="1">
      <c r="C30" s="269" t="s">
        <v>380</v>
      </c>
      <c r="D30" s="269"/>
      <c r="E30" s="269"/>
      <c r="F30" s="269"/>
      <c r="G30" s="269"/>
      <c r="H30" s="269"/>
      <c r="I30" s="269"/>
      <c r="J30" s="269"/>
      <c r="K30" s="269"/>
      <c r="L30" s="269"/>
      <c r="M30" s="269"/>
      <c r="N30" s="269"/>
      <c r="O30" s="269"/>
      <c r="P30" s="269"/>
      <c r="Q30" s="269"/>
      <c r="R30" s="269"/>
      <c r="S30" s="269"/>
    </row>
    <row r="31" spans="1:30" s="268" customFormat="1" ht="23.1" customHeight="1">
      <c r="C31" s="705"/>
      <c r="D31" s="705"/>
      <c r="E31" s="705"/>
      <c r="F31" s="705"/>
      <c r="G31" s="705"/>
      <c r="H31" s="705"/>
      <c r="I31" s="705"/>
      <c r="J31" s="705"/>
      <c r="K31" s="705"/>
      <c r="L31" s="705"/>
      <c r="M31" s="705"/>
      <c r="N31" s="705"/>
      <c r="O31" s="705"/>
      <c r="P31" s="705"/>
      <c r="Q31" s="705"/>
      <c r="R31" s="705"/>
      <c r="S31" s="705"/>
      <c r="T31" s="705"/>
      <c r="U31" s="705"/>
      <c r="V31" s="705"/>
      <c r="W31" s="705"/>
      <c r="X31" s="705"/>
      <c r="Y31" s="705"/>
      <c r="Z31" s="705"/>
      <c r="AA31" s="705"/>
      <c r="AB31" s="705"/>
    </row>
    <row r="32" spans="1:30" ht="13.2">
      <c r="C32" s="705"/>
      <c r="D32" s="705"/>
      <c r="E32" s="705"/>
      <c r="F32" s="705"/>
      <c r="G32" s="705"/>
      <c r="H32" s="705"/>
      <c r="I32" s="705"/>
      <c r="J32" s="705"/>
      <c r="K32" s="705"/>
      <c r="L32" s="705"/>
      <c r="M32" s="705"/>
      <c r="N32" s="705"/>
      <c r="O32" s="705"/>
      <c r="P32" s="705"/>
      <c r="Q32" s="705"/>
      <c r="R32" s="705"/>
      <c r="S32" s="705"/>
      <c r="T32" s="705"/>
      <c r="U32" s="705"/>
      <c r="V32" s="705"/>
      <c r="W32" s="705"/>
      <c r="X32" s="705"/>
      <c r="Y32" s="705"/>
      <c r="Z32" s="705"/>
      <c r="AA32" s="705"/>
      <c r="AB32" s="705"/>
    </row>
    <row r="33" spans="3:28" ht="13.2">
      <c r="C33" s="705"/>
      <c r="D33" s="705"/>
      <c r="E33" s="705"/>
      <c r="F33" s="705"/>
      <c r="G33" s="705"/>
      <c r="H33" s="705"/>
      <c r="I33" s="705"/>
      <c r="J33" s="705"/>
      <c r="K33" s="705"/>
      <c r="L33" s="705"/>
      <c r="M33" s="705"/>
      <c r="N33" s="705"/>
      <c r="O33" s="705"/>
      <c r="P33" s="705"/>
      <c r="Q33" s="705"/>
      <c r="R33" s="705"/>
      <c r="S33" s="705"/>
      <c r="T33" s="705"/>
      <c r="U33" s="705"/>
      <c r="V33" s="705"/>
      <c r="W33" s="705"/>
      <c r="X33" s="705"/>
      <c r="Y33" s="705"/>
      <c r="Z33" s="705"/>
      <c r="AA33" s="705"/>
      <c r="AB33" s="705"/>
    </row>
    <row r="34" spans="3:28" ht="13.2"/>
    <row r="35" spans="3:28" ht="13.2"/>
    <row r="36" spans="3:28" ht="13.2"/>
    <row r="48" spans="3:28" ht="13.2" hidden="1"/>
    <row r="64" ht="13.2" hidden="1"/>
    <row r="66" ht="13.2"/>
    <row r="67" ht="13.2" hidden="1"/>
  </sheetData>
  <sheetProtection algorithmName="SHA-512" hashValue="xJNCpiKMTOJTpq+Oi/v7owj17jRf4ZincAoMBzpQ5/SvUku5X7o3iLb/9nYc5/fgFIjcqepE49m6qYCDsK+CKQ==" saltValue="EhKT1b/HbTK19MEbAYes4Q==" spinCount="100000" sheet="1" objects="1" scenarios="1" formatCells="0" formatColumns="0" formatRows="0"/>
  <mergeCells count="62">
    <mergeCell ref="D3:L3"/>
    <mergeCell ref="D4:L4"/>
    <mergeCell ref="D5:L5"/>
    <mergeCell ref="C7:D7"/>
    <mergeCell ref="E7:H7"/>
    <mergeCell ref="I7:L7"/>
    <mergeCell ref="C11:D11"/>
    <mergeCell ref="U11:W11"/>
    <mergeCell ref="M7:P7"/>
    <mergeCell ref="Q7:T7"/>
    <mergeCell ref="U7:W9"/>
    <mergeCell ref="C8:D8"/>
    <mergeCell ref="E8:E9"/>
    <mergeCell ref="F8:H8"/>
    <mergeCell ref="I8:I9"/>
    <mergeCell ref="J8:L8"/>
    <mergeCell ref="M8:M9"/>
    <mergeCell ref="N8:P8"/>
    <mergeCell ref="Q8:Q9"/>
    <mergeCell ref="R8:T8"/>
    <mergeCell ref="C9:D9"/>
    <mergeCell ref="C10:D10"/>
    <mergeCell ref="U10:W10"/>
    <mergeCell ref="C12:D12"/>
    <mergeCell ref="U12:W12"/>
    <mergeCell ref="C13:D13"/>
    <mergeCell ref="U13:W13"/>
    <mergeCell ref="C14:D14"/>
    <mergeCell ref="U14:W14"/>
    <mergeCell ref="C15:D15"/>
    <mergeCell ref="U15:W15"/>
    <mergeCell ref="C16:D16"/>
    <mergeCell ref="U16:W16"/>
    <mergeCell ref="C17:D17"/>
    <mergeCell ref="U17:W17"/>
    <mergeCell ref="T23:V23"/>
    <mergeCell ref="W23:Y23"/>
    <mergeCell ref="C18:D18"/>
    <mergeCell ref="U18:W18"/>
    <mergeCell ref="C19:D19"/>
    <mergeCell ref="U19:W19"/>
    <mergeCell ref="C22:D22"/>
    <mergeCell ref="E22:J22"/>
    <mergeCell ref="K22:P22"/>
    <mergeCell ref="Q22:V22"/>
    <mergeCell ref="W22:AB22"/>
    <mergeCell ref="C31:AB33"/>
    <mergeCell ref="Z23:AB23"/>
    <mergeCell ref="C25:C26"/>
    <mergeCell ref="AC25:AD25"/>
    <mergeCell ref="AC26:AD26"/>
    <mergeCell ref="C27:C28"/>
    <mergeCell ref="AC27:AD27"/>
    <mergeCell ref="AC28:AD28"/>
    <mergeCell ref="AC22:AD24"/>
    <mergeCell ref="C23:C24"/>
    <mergeCell ref="D23:D24"/>
    <mergeCell ref="E23:G23"/>
    <mergeCell ref="H23:J23"/>
    <mergeCell ref="K23:M23"/>
    <mergeCell ref="N23:P23"/>
    <mergeCell ref="Q23:S23"/>
  </mergeCells>
  <pageMargins left="0.7" right="0.7" top="0.75" bottom="0.75" header="0.3" footer="0.3"/>
  <pageSetup paperSize="9" scale="29" orientation="landscape" verticalDpi="0" r:id="rId1"/>
  <headerFooter>
    <oddHeader>&amp;L&amp;"Calibri"&amp;12&amp;K000000 EBA Regular Use&amp;1#_x000D_</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CC7C8-7033-48FC-876D-D3B862548109}">
  <dimension ref="A1:I57"/>
  <sheetViews>
    <sheetView showGridLines="0" zoomScale="60" zoomScaleNormal="60" workbookViewId="0">
      <selection activeCell="C51" sqref="C51:H56"/>
    </sheetView>
  </sheetViews>
  <sheetFormatPr defaultColWidth="9.21875" defaultRowHeight="13.2"/>
  <cols>
    <col min="1" max="2" width="6.44140625" style="216" customWidth="1"/>
    <col min="3" max="3" width="43" style="217" customWidth="1"/>
    <col min="4" max="4" width="49" style="217" customWidth="1"/>
    <col min="5" max="5" width="29" style="302" customWidth="1"/>
    <col min="6" max="8" width="29" style="217" customWidth="1"/>
    <col min="9" max="9" width="38.77734375" style="217" bestFit="1" customWidth="1"/>
    <col min="10" max="16384" width="9.21875" style="217"/>
  </cols>
  <sheetData>
    <row r="1" spans="3:9" s="214" customFormat="1">
      <c r="E1" s="215">
        <v>202209</v>
      </c>
      <c r="F1" s="214">
        <v>202212</v>
      </c>
      <c r="G1" s="214">
        <v>202303</v>
      </c>
      <c r="H1" s="214">
        <v>202306</v>
      </c>
    </row>
    <row r="2" spans="3:9" s="214" customFormat="1">
      <c r="E2" s="215"/>
      <c r="F2" s="214">
        <v>201812</v>
      </c>
      <c r="I2" s="214">
        <v>201812</v>
      </c>
    </row>
    <row r="3" spans="3:9" s="216" customFormat="1" ht="32.1" customHeight="1">
      <c r="C3" s="757" t="s">
        <v>1</v>
      </c>
      <c r="D3" s="757"/>
      <c r="E3" s="757"/>
      <c r="F3" s="757"/>
      <c r="G3" s="757"/>
      <c r="H3" s="757"/>
      <c r="I3" s="757"/>
    </row>
    <row r="4" spans="3:9" s="216" customFormat="1" ht="32.1" customHeight="1">
      <c r="C4" s="758" t="s">
        <v>381</v>
      </c>
      <c r="D4" s="758"/>
      <c r="E4" s="758"/>
      <c r="F4" s="758"/>
      <c r="G4" s="758"/>
      <c r="H4" s="758"/>
      <c r="I4" s="758"/>
    </row>
    <row r="5" spans="3:9" s="216" customFormat="1" ht="32.1" customHeight="1">
      <c r="C5" s="759" t="str">
        <f>Cover!C5</f>
        <v>Intesa Sanpaolo S.p.A.</v>
      </c>
      <c r="D5" s="759"/>
      <c r="E5" s="759"/>
      <c r="F5" s="759"/>
      <c r="G5" s="759"/>
      <c r="H5" s="759"/>
      <c r="I5" s="759"/>
    </row>
    <row r="6" spans="3:9" s="216" customFormat="1" ht="32.1" customHeight="1">
      <c r="E6" s="271"/>
      <c r="F6" s="246"/>
      <c r="G6" s="246"/>
      <c r="H6" s="246"/>
      <c r="I6" s="246"/>
    </row>
    <row r="7" spans="3:9" s="216" customFormat="1" ht="32.1" customHeight="1" thickBot="1">
      <c r="C7" s="766" t="s">
        <v>296</v>
      </c>
      <c r="D7" s="766"/>
    </row>
    <row r="8" spans="3:9" ht="32.1" customHeight="1" thickBot="1">
      <c r="C8" s="781"/>
      <c r="D8" s="782"/>
      <c r="E8" s="783" t="s">
        <v>341</v>
      </c>
      <c r="F8" s="784"/>
      <c r="G8" s="699"/>
      <c r="H8" s="700"/>
    </row>
    <row r="9" spans="3:9" ht="91.35" customHeight="1" thickBot="1">
      <c r="C9" s="777" t="s">
        <v>382</v>
      </c>
      <c r="D9" s="778"/>
      <c r="E9" s="272" t="s">
        <v>12</v>
      </c>
      <c r="F9" s="272" t="s">
        <v>13</v>
      </c>
      <c r="G9" s="272" t="s">
        <v>14</v>
      </c>
      <c r="H9" s="272" t="s">
        <v>15</v>
      </c>
      <c r="I9" s="273" t="s">
        <v>340</v>
      </c>
    </row>
    <row r="10" spans="3:9" s="216" customFormat="1" ht="32.1" customHeight="1">
      <c r="C10" s="779" t="s">
        <v>383</v>
      </c>
      <c r="D10" s="780"/>
      <c r="E10" s="274">
        <v>53870.484390999998</v>
      </c>
      <c r="F10" s="274">
        <v>46532.928486999997</v>
      </c>
      <c r="G10" s="274">
        <v>45767.726284999997</v>
      </c>
      <c r="H10" s="274">
        <v>47704.863477999999</v>
      </c>
      <c r="I10" s="275" t="s">
        <v>384</v>
      </c>
    </row>
    <row r="11" spans="3:9" s="276" customFormat="1" ht="32.1" customHeight="1">
      <c r="C11" s="277" t="s">
        <v>385</v>
      </c>
      <c r="D11" s="278"/>
      <c r="E11" s="274">
        <v>0</v>
      </c>
      <c r="F11" s="274">
        <v>0</v>
      </c>
      <c r="G11" s="274">
        <v>0</v>
      </c>
      <c r="H11" s="274">
        <v>0</v>
      </c>
      <c r="I11" s="275" t="s">
        <v>386</v>
      </c>
    </row>
    <row r="12" spans="3:9" s="216" customFormat="1" ht="32.1" customHeight="1">
      <c r="C12" s="764" t="s">
        <v>387</v>
      </c>
      <c r="D12" s="765"/>
      <c r="E12" s="274">
        <v>6501.3991939999996</v>
      </c>
      <c r="F12" s="274">
        <v>8794.7665109999998</v>
      </c>
      <c r="G12" s="274">
        <v>10892.936600000001</v>
      </c>
      <c r="H12" s="274">
        <v>13607.837109</v>
      </c>
      <c r="I12" s="279" t="s">
        <v>388</v>
      </c>
    </row>
    <row r="13" spans="3:9" s="216" customFormat="1" ht="32.1" customHeight="1">
      <c r="C13" s="764" t="s">
        <v>389</v>
      </c>
      <c r="D13" s="765"/>
      <c r="E13" s="274">
        <v>700785.38437300001</v>
      </c>
      <c r="F13" s="274">
        <v>671245.531097</v>
      </c>
      <c r="G13" s="274">
        <v>639185.25332799996</v>
      </c>
      <c r="H13" s="274">
        <v>631316.66711200017</v>
      </c>
      <c r="I13" s="279" t="s">
        <v>390</v>
      </c>
    </row>
    <row r="14" spans="3:9" s="276" customFormat="1" ht="32.1" customHeight="1">
      <c r="C14" s="764" t="s">
        <v>391</v>
      </c>
      <c r="D14" s="765"/>
      <c r="E14" s="274">
        <v>0</v>
      </c>
      <c r="F14" s="274">
        <v>0</v>
      </c>
      <c r="G14" s="274">
        <v>0</v>
      </c>
      <c r="H14" s="274">
        <v>0</v>
      </c>
      <c r="I14" s="275" t="s">
        <v>392</v>
      </c>
    </row>
    <row r="15" spans="3:9" s="216" customFormat="1" ht="32.1" customHeight="1">
      <c r="C15" s="764" t="s">
        <v>359</v>
      </c>
      <c r="D15" s="765"/>
      <c r="E15" s="274">
        <v>5037.3130760000004</v>
      </c>
      <c r="F15" s="274">
        <v>5345.9382260000002</v>
      </c>
      <c r="G15" s="274">
        <v>5106.0013870000012</v>
      </c>
      <c r="H15" s="274">
        <v>5090.3016200000002</v>
      </c>
      <c r="I15" s="279" t="s">
        <v>393</v>
      </c>
    </row>
    <row r="16" spans="3:9" s="216" customFormat="1" ht="32.1" customHeight="1">
      <c r="C16" s="764" t="s">
        <v>361</v>
      </c>
      <c r="D16" s="765"/>
      <c r="E16" s="274">
        <v>-7808.438591000001</v>
      </c>
      <c r="F16" s="274">
        <v>-8031.1846729999988</v>
      </c>
      <c r="G16" s="274">
        <v>-7292.2194460000001</v>
      </c>
      <c r="H16" s="274">
        <v>-7414.1823800000002</v>
      </c>
      <c r="I16" s="279" t="s">
        <v>394</v>
      </c>
    </row>
    <row r="17" spans="3:9" s="216" customFormat="1" ht="32.1" customHeight="1">
      <c r="C17" s="764" t="s">
        <v>395</v>
      </c>
      <c r="D17" s="765"/>
      <c r="E17" s="274">
        <v>5139.5408630000011</v>
      </c>
      <c r="F17" s="274">
        <v>5505.1819329999989</v>
      </c>
      <c r="G17" s="274">
        <v>5325.2479129999992</v>
      </c>
      <c r="H17" s="274">
        <v>4784.8719940000001</v>
      </c>
      <c r="I17" s="279" t="s">
        <v>396</v>
      </c>
    </row>
    <row r="18" spans="3:9" s="216" customFormat="1" ht="32.1" customHeight="1">
      <c r="C18" s="764" t="s">
        <v>397</v>
      </c>
      <c r="D18" s="765"/>
      <c r="E18" s="274">
        <v>1044.40255</v>
      </c>
      <c r="F18" s="274">
        <v>995.00358800000004</v>
      </c>
      <c r="G18" s="274">
        <v>1064.402589</v>
      </c>
      <c r="H18" s="274">
        <v>1041.4784099999999</v>
      </c>
      <c r="I18" s="279" t="s">
        <v>398</v>
      </c>
    </row>
    <row r="19" spans="3:9" s="216" customFormat="1" ht="32.1" customHeight="1">
      <c r="C19" s="764" t="s">
        <v>399</v>
      </c>
      <c r="D19" s="765"/>
      <c r="E19" s="274">
        <v>0</v>
      </c>
      <c r="F19" s="274">
        <v>0</v>
      </c>
      <c r="G19" s="274">
        <v>0</v>
      </c>
      <c r="H19" s="274">
        <v>0</v>
      </c>
      <c r="I19" s="279" t="s">
        <v>400</v>
      </c>
    </row>
    <row r="20" spans="3:9" s="216" customFormat="1" ht="32.1" customHeight="1">
      <c r="C20" s="764" t="s">
        <v>401</v>
      </c>
      <c r="D20" s="765"/>
      <c r="E20" s="274">
        <v>21560.740298000001</v>
      </c>
      <c r="F20" s="274">
        <v>10266.065822000002</v>
      </c>
      <c r="G20" s="274">
        <v>17823.753735999999</v>
      </c>
      <c r="H20" s="274">
        <v>23399.240161999998</v>
      </c>
      <c r="I20" s="279" t="s">
        <v>402</v>
      </c>
    </row>
    <row r="21" spans="3:9" s="216" customFormat="1" ht="32.1" customHeight="1">
      <c r="C21" s="764" t="s">
        <v>403</v>
      </c>
      <c r="D21" s="765"/>
      <c r="E21" s="274">
        <v>88.560654</v>
      </c>
      <c r="F21" s="274">
        <v>14.843926</v>
      </c>
      <c r="G21" s="274">
        <v>0</v>
      </c>
      <c r="H21" s="274">
        <v>0.45</v>
      </c>
      <c r="I21" s="279" t="s">
        <v>404</v>
      </c>
    </row>
    <row r="22" spans="3:9" s="280" customFormat="1" ht="32.1" customHeight="1">
      <c r="C22" s="277" t="s">
        <v>405</v>
      </c>
      <c r="D22" s="278"/>
      <c r="E22" s="274">
        <v>0</v>
      </c>
      <c r="F22" s="274">
        <v>0</v>
      </c>
      <c r="G22" s="274">
        <v>0</v>
      </c>
      <c r="H22" s="274">
        <v>0</v>
      </c>
      <c r="I22" s="275" t="s">
        <v>406</v>
      </c>
    </row>
    <row r="23" spans="3:9" s="216" customFormat="1" ht="32.1" customHeight="1">
      <c r="C23" s="764" t="s">
        <v>407</v>
      </c>
      <c r="D23" s="765"/>
      <c r="E23" s="281">
        <v>786219.38680800004</v>
      </c>
      <c r="F23" s="281">
        <v>740669.07491700002</v>
      </c>
      <c r="G23" s="281">
        <v>717873.10239200003</v>
      </c>
      <c r="H23" s="281">
        <v>719531.52750500001</v>
      </c>
      <c r="I23" s="279" t="s">
        <v>408</v>
      </c>
    </row>
    <row r="24" spans="3:9" s="216" customFormat="1" ht="32.1" customHeight="1">
      <c r="C24" s="277" t="s">
        <v>409</v>
      </c>
      <c r="D24" s="278"/>
      <c r="E24" s="281">
        <v>62880.917481999997</v>
      </c>
      <c r="F24" s="281">
        <v>61790.567585999997</v>
      </c>
      <c r="G24" s="281">
        <v>61578.430697999996</v>
      </c>
      <c r="H24" s="281">
        <v>62429.481605000001</v>
      </c>
      <c r="I24" s="279" t="s">
        <v>410</v>
      </c>
    </row>
    <row r="25" spans="3:9" s="216" customFormat="1" ht="32.1" customHeight="1" thickBot="1">
      <c r="C25" s="282" t="s">
        <v>411</v>
      </c>
      <c r="D25" s="283"/>
      <c r="E25" s="284">
        <v>849100.30429</v>
      </c>
      <c r="F25" s="284">
        <v>802459.64250299998</v>
      </c>
      <c r="G25" s="284">
        <v>779451.53309000004</v>
      </c>
      <c r="H25" s="284">
        <v>781961.00910999998</v>
      </c>
      <c r="I25" s="285" t="s">
        <v>412</v>
      </c>
    </row>
    <row r="26" spans="3:9" s="276" customFormat="1" ht="32.1" customHeight="1">
      <c r="C26" s="268" t="s">
        <v>413</v>
      </c>
      <c r="E26" s="286"/>
      <c r="F26" s="287"/>
      <c r="G26" s="287"/>
      <c r="H26" s="287"/>
      <c r="I26" s="287"/>
    </row>
    <row r="27" spans="3:9" s="216" customFormat="1" ht="32.1" customHeight="1"/>
    <row r="28" spans="3:9" s="216" customFormat="1" ht="32.1" customHeight="1" thickBot="1">
      <c r="C28" s="766" t="s">
        <v>296</v>
      </c>
      <c r="D28" s="766"/>
    </row>
    <row r="29" spans="3:9" s="216" customFormat="1" ht="32.1" customHeight="1" thickBot="1">
      <c r="C29" s="767" t="s">
        <v>414</v>
      </c>
      <c r="D29" s="768"/>
      <c r="E29" s="771" t="s">
        <v>341</v>
      </c>
      <c r="F29" s="772"/>
      <c r="G29" s="699"/>
      <c r="H29" s="700"/>
    </row>
    <row r="30" spans="3:9" s="216" customFormat="1" ht="105" customHeight="1" thickBot="1">
      <c r="C30" s="769"/>
      <c r="D30" s="770"/>
      <c r="E30" s="272" t="s">
        <v>12</v>
      </c>
      <c r="F30" s="272" t="s">
        <v>13</v>
      </c>
      <c r="G30" s="272" t="s">
        <v>14</v>
      </c>
      <c r="H30" s="272" t="s">
        <v>15</v>
      </c>
      <c r="I30" s="288" t="s">
        <v>340</v>
      </c>
    </row>
    <row r="31" spans="3:9" s="216" customFormat="1" ht="32.1" customHeight="1">
      <c r="C31" s="289" t="s">
        <v>415</v>
      </c>
      <c r="D31" s="290"/>
      <c r="E31" s="291">
        <v>46865.497322999996</v>
      </c>
      <c r="F31" s="291">
        <v>41858.946006999999</v>
      </c>
      <c r="G31" s="291">
        <v>40911.386914000002</v>
      </c>
      <c r="H31" s="291">
        <v>41159.347647999995</v>
      </c>
      <c r="I31" s="292" t="s">
        <v>416</v>
      </c>
    </row>
    <row r="32" spans="3:9" s="216" customFormat="1" ht="32.1" customHeight="1">
      <c r="C32" s="773" t="s">
        <v>417</v>
      </c>
      <c r="D32" s="293" t="s">
        <v>418</v>
      </c>
      <c r="E32" s="294">
        <v>75.284347999999994</v>
      </c>
      <c r="F32" s="294">
        <v>84.631666999999993</v>
      </c>
      <c r="G32" s="294">
        <v>157.494686</v>
      </c>
      <c r="H32" s="294">
        <v>115.383726</v>
      </c>
      <c r="I32" s="295" t="s">
        <v>419</v>
      </c>
    </row>
    <row r="33" spans="3:9" s="216" customFormat="1" ht="32.1" customHeight="1">
      <c r="C33" s="774"/>
      <c r="D33" s="296" t="s">
        <v>375</v>
      </c>
      <c r="E33" s="294">
        <v>9222.8550290000003</v>
      </c>
      <c r="F33" s="294">
        <v>7156.0498630000011</v>
      </c>
      <c r="G33" s="294">
        <v>7198.35581</v>
      </c>
      <c r="H33" s="294">
        <v>8996.5274590000008</v>
      </c>
      <c r="I33" s="292" t="s">
        <v>420</v>
      </c>
    </row>
    <row r="34" spans="3:9" s="216" customFormat="1" ht="32.1" customHeight="1">
      <c r="C34" s="773" t="s">
        <v>421</v>
      </c>
      <c r="D34" s="297" t="s">
        <v>422</v>
      </c>
      <c r="E34" s="294">
        <v>117007.591409</v>
      </c>
      <c r="F34" s="294">
        <v>98444.093997999997</v>
      </c>
      <c r="G34" s="294">
        <v>77893.795184999995</v>
      </c>
      <c r="H34" s="294">
        <v>47207.182755000002</v>
      </c>
      <c r="I34" s="292" t="s">
        <v>423</v>
      </c>
    </row>
    <row r="35" spans="3:9" s="216" customFormat="1" ht="32.1" customHeight="1">
      <c r="C35" s="775"/>
      <c r="D35" s="298" t="s">
        <v>424</v>
      </c>
      <c r="E35" s="294">
        <v>431.14302500000002</v>
      </c>
      <c r="F35" s="294">
        <v>384.05034999999998</v>
      </c>
      <c r="G35" s="294">
        <v>690.723523</v>
      </c>
      <c r="H35" s="294">
        <v>626.72005200000001</v>
      </c>
      <c r="I35" s="292" t="s">
        <v>425</v>
      </c>
    </row>
    <row r="36" spans="3:9" s="216" customFormat="1" ht="32.1" customHeight="1">
      <c r="C36" s="775"/>
      <c r="D36" s="297" t="s">
        <v>426</v>
      </c>
      <c r="E36" s="294">
        <v>10217.951366000001</v>
      </c>
      <c r="F36" s="294">
        <v>10278.503637</v>
      </c>
      <c r="G36" s="294">
        <v>10735.403756</v>
      </c>
      <c r="H36" s="294">
        <v>12313.560664000001</v>
      </c>
      <c r="I36" s="292" t="s">
        <v>427</v>
      </c>
    </row>
    <row r="37" spans="3:9" s="216" customFormat="1" ht="32.1" customHeight="1">
      <c r="C37" s="775"/>
      <c r="D37" s="298" t="s">
        <v>424</v>
      </c>
      <c r="E37" s="294">
        <v>8264.9347259999995</v>
      </c>
      <c r="F37" s="294">
        <v>8053.7431310000011</v>
      </c>
      <c r="G37" s="294">
        <v>8099.7980289999987</v>
      </c>
      <c r="H37" s="294">
        <v>7909.4078289999989</v>
      </c>
      <c r="I37" s="292" t="s">
        <v>425</v>
      </c>
    </row>
    <row r="38" spans="3:9" s="216" customFormat="1" ht="32.1" customHeight="1">
      <c r="C38" s="775"/>
      <c r="D38" s="297" t="s">
        <v>428</v>
      </c>
      <c r="E38" s="294">
        <v>41413.171712000003</v>
      </c>
      <c r="F38" s="294">
        <v>38660.919204999998</v>
      </c>
      <c r="G38" s="294">
        <v>41883.966823000002</v>
      </c>
      <c r="H38" s="294">
        <v>46698.996024000007</v>
      </c>
      <c r="I38" s="292" t="s">
        <v>429</v>
      </c>
    </row>
    <row r="39" spans="3:9" s="216" customFormat="1" ht="32.1" customHeight="1">
      <c r="C39" s="775"/>
      <c r="D39" s="298" t="s">
        <v>424</v>
      </c>
      <c r="E39" s="294">
        <v>5253.2586009999986</v>
      </c>
      <c r="F39" s="294">
        <v>5125.5355460000001</v>
      </c>
      <c r="G39" s="294">
        <v>5885.6652199999999</v>
      </c>
      <c r="H39" s="294">
        <v>5404.1614319999999</v>
      </c>
      <c r="I39" s="292" t="s">
        <v>425</v>
      </c>
    </row>
    <row r="40" spans="3:9" s="216" customFormat="1" ht="32.1" customHeight="1">
      <c r="C40" s="775"/>
      <c r="D40" s="297" t="s">
        <v>430</v>
      </c>
      <c r="E40" s="294">
        <v>43744.084869999999</v>
      </c>
      <c r="F40" s="294">
        <v>39283.382229000003</v>
      </c>
      <c r="G40" s="294">
        <v>38990.436394999997</v>
      </c>
      <c r="H40" s="294">
        <v>53213.768419</v>
      </c>
      <c r="I40" s="292" t="s">
        <v>431</v>
      </c>
    </row>
    <row r="41" spans="3:9" s="216" customFormat="1" ht="32.1" customHeight="1">
      <c r="C41" s="775"/>
      <c r="D41" s="298" t="s">
        <v>424</v>
      </c>
      <c r="E41" s="294">
        <v>24595.937005</v>
      </c>
      <c r="F41" s="294">
        <v>21774.729318000002</v>
      </c>
      <c r="G41" s="294">
        <v>19597.249822999998</v>
      </c>
      <c r="H41" s="294">
        <v>20696.169969999999</v>
      </c>
      <c r="I41" s="292" t="s">
        <v>425</v>
      </c>
    </row>
    <row r="42" spans="3:9" s="216" customFormat="1" ht="32.1" customHeight="1">
      <c r="C42" s="775"/>
      <c r="D42" s="299" t="s">
        <v>432</v>
      </c>
      <c r="E42" s="294">
        <v>131495.79731699999</v>
      </c>
      <c r="F42" s="294">
        <v>127712.535628</v>
      </c>
      <c r="G42" s="294">
        <v>115700.19863</v>
      </c>
      <c r="H42" s="294">
        <v>112928.035943</v>
      </c>
      <c r="I42" s="292" t="s">
        <v>433</v>
      </c>
    </row>
    <row r="43" spans="3:9" s="216" customFormat="1" ht="32.1" customHeight="1">
      <c r="C43" s="775"/>
      <c r="D43" s="298" t="s">
        <v>424</v>
      </c>
      <c r="E43" s="294">
        <v>124115.727527</v>
      </c>
      <c r="F43" s="294">
        <v>118692.960225</v>
      </c>
      <c r="G43" s="294">
        <v>102832.98731700001</v>
      </c>
      <c r="H43" s="294">
        <v>97770.528088999999</v>
      </c>
      <c r="I43" s="292" t="s">
        <v>425</v>
      </c>
    </row>
    <row r="44" spans="3:9" s="216" customFormat="1" ht="32.1" customHeight="1">
      <c r="C44" s="775"/>
      <c r="D44" s="299" t="s">
        <v>434</v>
      </c>
      <c r="E44" s="294">
        <v>280582.84667999996</v>
      </c>
      <c r="F44" s="294">
        <v>279064.84429100004</v>
      </c>
      <c r="G44" s="294">
        <v>267960.07484000002</v>
      </c>
      <c r="H44" s="294">
        <v>261162.75144399999</v>
      </c>
      <c r="I44" s="292" t="s">
        <v>435</v>
      </c>
    </row>
    <row r="45" spans="3:9" s="216" customFormat="1" ht="32.1" customHeight="1" thickBot="1">
      <c r="C45" s="776"/>
      <c r="D45" s="298" t="s">
        <v>424</v>
      </c>
      <c r="E45" s="294">
        <v>265618.913658</v>
      </c>
      <c r="F45" s="294">
        <v>264163.87398099998</v>
      </c>
      <c r="G45" s="294">
        <v>252637.732888</v>
      </c>
      <c r="H45" s="294">
        <v>244589.85479400001</v>
      </c>
      <c r="I45" s="292" t="s">
        <v>435</v>
      </c>
    </row>
    <row r="46" spans="3:9" s="216" customFormat="1" ht="32.1" customHeight="1" thickBot="1">
      <c r="C46" s="289" t="s">
        <v>436</v>
      </c>
      <c r="D46" s="290"/>
      <c r="E46" s="294">
        <v>82998.224421000006</v>
      </c>
      <c r="F46" s="294">
        <v>86990.402021000002</v>
      </c>
      <c r="G46" s="294">
        <v>97213.572226999997</v>
      </c>
      <c r="H46" s="294">
        <v>111541.045365</v>
      </c>
      <c r="I46" s="292" t="s">
        <v>437</v>
      </c>
    </row>
    <row r="47" spans="3:9" s="216" customFormat="1" ht="32.1" customHeight="1" thickBot="1">
      <c r="C47" s="760" t="s">
        <v>438</v>
      </c>
      <c r="D47" s="761"/>
      <c r="E47" s="294">
        <v>12292.000813000001</v>
      </c>
      <c r="F47" s="294">
        <v>12539.939017999997</v>
      </c>
      <c r="G47" s="294">
        <v>13603.211452</v>
      </c>
      <c r="H47" s="294">
        <v>13530.880778999999</v>
      </c>
      <c r="I47" s="292" t="s">
        <v>439</v>
      </c>
    </row>
    <row r="48" spans="3:9" s="216" customFormat="1" ht="32.1" customHeight="1" thickBot="1">
      <c r="C48" s="289" t="s">
        <v>440</v>
      </c>
      <c r="D48" s="290"/>
      <c r="E48" s="294">
        <v>2571.276558</v>
      </c>
      <c r="F48" s="294">
        <v>2384.8557740000001</v>
      </c>
      <c r="G48" s="294">
        <v>2307.2323339999998</v>
      </c>
      <c r="H48" s="294">
        <v>2383.0698739999998</v>
      </c>
      <c r="I48" s="292" t="s">
        <v>441</v>
      </c>
    </row>
    <row r="49" spans="3:9" s="216" customFormat="1" ht="32.1" customHeight="1" thickBot="1">
      <c r="C49" s="762" t="s">
        <v>442</v>
      </c>
      <c r="D49" s="763"/>
      <c r="E49" s="300">
        <v>766194.58103399992</v>
      </c>
      <c r="F49" s="300">
        <v>731919.16432100011</v>
      </c>
      <c r="G49" s="300">
        <v>700951.91759999993</v>
      </c>
      <c r="H49" s="300">
        <v>697719.66931900021</v>
      </c>
      <c r="I49" s="301"/>
    </row>
    <row r="50" spans="3:9" s="216" customFormat="1"/>
    <row r="51" spans="3:9" s="216" customFormat="1">
      <c r="C51" s="705"/>
      <c r="D51" s="705"/>
      <c r="E51" s="705"/>
      <c r="F51" s="705"/>
      <c r="G51" s="705"/>
      <c r="H51" s="705"/>
    </row>
    <row r="52" spans="3:9" s="216" customFormat="1">
      <c r="C52" s="705"/>
      <c r="D52" s="705"/>
      <c r="E52" s="705"/>
      <c r="F52" s="705"/>
      <c r="G52" s="705"/>
      <c r="H52" s="705"/>
    </row>
    <row r="53" spans="3:9" s="216" customFormat="1">
      <c r="C53" s="705"/>
      <c r="D53" s="705"/>
      <c r="E53" s="705"/>
      <c r="F53" s="705"/>
      <c r="G53" s="705"/>
      <c r="H53" s="705"/>
    </row>
    <row r="54" spans="3:9" s="216" customFormat="1">
      <c r="C54" s="705"/>
      <c r="D54" s="705"/>
      <c r="E54" s="705"/>
      <c r="F54" s="705"/>
      <c r="G54" s="705"/>
      <c r="H54" s="705"/>
    </row>
    <row r="55" spans="3:9" s="216" customFormat="1">
      <c r="C55" s="705"/>
      <c r="D55" s="705"/>
      <c r="E55" s="705"/>
      <c r="F55" s="705"/>
      <c r="G55" s="705"/>
      <c r="H55" s="705"/>
    </row>
    <row r="56" spans="3:9" s="216" customFormat="1">
      <c r="C56" s="705"/>
      <c r="D56" s="705"/>
      <c r="E56" s="705"/>
      <c r="F56" s="705"/>
      <c r="G56" s="705"/>
      <c r="H56" s="705"/>
    </row>
    <row r="57" spans="3:9" s="216" customFormat="1">
      <c r="E57" s="270"/>
    </row>
  </sheetData>
  <sheetProtection algorithmName="SHA-512" hashValue="QuJnAx3kKPE5dhbG7PTWc9PhV/M+dViZ4B7dJ9COTk4JgAJY314w6VoWYmKj36/JczHSz448fR53ZIoJjAJzew==" saltValue="j063hoiIOmVs1r3jwbCu1w==" spinCount="100000" sheet="1" objects="1" scenarios="1" formatCells="0" formatColumns="0" formatRows="0"/>
  <mergeCells count="27">
    <mergeCell ref="C3:I3"/>
    <mergeCell ref="C4:I4"/>
    <mergeCell ref="C5:I5"/>
    <mergeCell ref="C7:D7"/>
    <mergeCell ref="C8:D8"/>
    <mergeCell ref="E8:H8"/>
    <mergeCell ref="C21:D21"/>
    <mergeCell ref="C9:D9"/>
    <mergeCell ref="C10:D10"/>
    <mergeCell ref="C12:D12"/>
    <mergeCell ref="C13:D13"/>
    <mergeCell ref="C14:D14"/>
    <mergeCell ref="C15:D15"/>
    <mergeCell ref="C16:D16"/>
    <mergeCell ref="C17:D17"/>
    <mergeCell ref="C18:D18"/>
    <mergeCell ref="C19:D19"/>
    <mergeCell ref="C20:D20"/>
    <mergeCell ref="C47:D47"/>
    <mergeCell ref="C49:D49"/>
    <mergeCell ref="C51:H56"/>
    <mergeCell ref="C23:D23"/>
    <mergeCell ref="C28:D28"/>
    <mergeCell ref="C29:D30"/>
    <mergeCell ref="E29:H29"/>
    <mergeCell ref="C32:C33"/>
    <mergeCell ref="C34:C45"/>
  </mergeCells>
  <pageMargins left="0.70866141732283472" right="0.70866141732283472" top="0.74803149606299213" bottom="0.74803149606299213" header="0.31496062992125984" footer="0.31496062992125984"/>
  <pageSetup paperSize="9" scale="50" fitToWidth="0" fitToHeight="2" orientation="landscape" horizontalDpi="1200" verticalDpi="1200" r:id="rId1"/>
  <headerFooter>
    <oddHeader>&amp;L&amp;"Calibri"&amp;12&amp;K000000 EBA Regular Use&amp;1#_x000D_</oddHeader>
  </headerFooter>
  <rowBreaks count="1" manualBreakCount="1">
    <brk id="27" max="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18EE6-0B95-4931-8B68-E622C454F78A}">
  <sheetPr>
    <pageSetUpPr fitToPage="1"/>
  </sheetPr>
  <dimension ref="B1:X33"/>
  <sheetViews>
    <sheetView showGridLines="0" zoomScale="120" zoomScaleNormal="120" zoomScaleSheetLayoutView="70" workbookViewId="0">
      <selection activeCell="B31" sqref="B31:W33"/>
    </sheetView>
  </sheetViews>
  <sheetFormatPr defaultColWidth="9.21875" defaultRowHeight="13.2"/>
  <cols>
    <col min="1" max="1" width="2" style="6" customWidth="1"/>
    <col min="2" max="2" width="27.44140625" style="6" customWidth="1"/>
    <col min="3" max="3" width="44.44140625" style="6" customWidth="1"/>
    <col min="4" max="4" width="34.77734375" style="6" customWidth="1"/>
    <col min="5" max="5" width="20.77734375" style="6" bestFit="1" customWidth="1"/>
    <col min="6" max="6" width="16" style="6" bestFit="1" customWidth="1"/>
    <col min="7" max="7" width="20" style="6" bestFit="1" customWidth="1"/>
    <col min="8" max="8" width="23.5546875" style="6" customWidth="1"/>
    <col min="9" max="9" width="12.44140625" style="6" bestFit="1" customWidth="1"/>
    <col min="10" max="10" width="16.44140625" style="6" customWidth="1"/>
    <col min="11" max="11" width="12.44140625" style="6" customWidth="1"/>
    <col min="12" max="12" width="12.44140625" style="6" bestFit="1" customWidth="1"/>
    <col min="13" max="13" width="11.5546875" style="6" bestFit="1" customWidth="1"/>
    <col min="14" max="14" width="14.44140625" style="6" customWidth="1"/>
    <col min="15" max="15" width="20.77734375" style="6" bestFit="1" customWidth="1"/>
    <col min="16" max="16" width="19.5546875" style="6" customWidth="1"/>
    <col min="17" max="17" width="20" style="6" bestFit="1" customWidth="1"/>
    <col min="18" max="18" width="20" style="6" customWidth="1"/>
    <col min="19" max="19" width="12.44140625" style="6" bestFit="1" customWidth="1"/>
    <col min="20" max="20" width="11.5546875" style="6" bestFit="1" customWidth="1"/>
    <col min="21" max="21" width="12.44140625" style="6" customWidth="1"/>
    <col min="22" max="22" width="12.44140625" style="6" bestFit="1" customWidth="1"/>
    <col min="23" max="23" width="11.5546875" style="6" bestFit="1" customWidth="1"/>
    <col min="24" max="24" width="15.5546875" style="6" bestFit="1" customWidth="1"/>
    <col min="25" max="16384" width="9.21875" style="6"/>
  </cols>
  <sheetData>
    <row r="1" spans="2:24" s="303" customFormat="1">
      <c r="C1" s="303">
        <v>202209</v>
      </c>
      <c r="D1" s="303">
        <v>202212</v>
      </c>
      <c r="E1" s="303">
        <v>202209</v>
      </c>
      <c r="F1" s="303">
        <v>202209</v>
      </c>
      <c r="G1" s="303">
        <v>202209</v>
      </c>
      <c r="H1" s="303">
        <v>202209</v>
      </c>
      <c r="I1" s="303">
        <v>202209</v>
      </c>
      <c r="J1" s="303">
        <v>202209</v>
      </c>
      <c r="K1" s="303">
        <v>202209</v>
      </c>
      <c r="L1" s="303">
        <v>202209</v>
      </c>
      <c r="M1" s="303">
        <v>202209</v>
      </c>
      <c r="N1" s="303">
        <v>202209</v>
      </c>
      <c r="O1" s="303">
        <v>202212</v>
      </c>
      <c r="P1" s="303">
        <v>202212</v>
      </c>
      <c r="Q1" s="303">
        <v>202212</v>
      </c>
      <c r="R1" s="303">
        <v>202212</v>
      </c>
      <c r="S1" s="303">
        <v>202212</v>
      </c>
      <c r="T1" s="303">
        <v>202212</v>
      </c>
      <c r="U1" s="303">
        <v>202212</v>
      </c>
      <c r="V1" s="303">
        <v>202212</v>
      </c>
      <c r="W1" s="303">
        <v>202212</v>
      </c>
      <c r="X1" s="303">
        <v>202212</v>
      </c>
    </row>
    <row r="2" spans="2:24" s="303" customFormat="1">
      <c r="C2" s="303">
        <v>202303</v>
      </c>
      <c r="D2" s="303">
        <v>202306</v>
      </c>
      <c r="E2" s="303">
        <v>202303</v>
      </c>
      <c r="F2" s="303">
        <v>202303</v>
      </c>
      <c r="G2" s="303">
        <v>202303</v>
      </c>
      <c r="H2" s="303">
        <v>202303</v>
      </c>
      <c r="I2" s="303">
        <v>202303</v>
      </c>
      <c r="J2" s="303">
        <v>202303</v>
      </c>
      <c r="K2" s="303">
        <v>202303</v>
      </c>
      <c r="L2" s="303">
        <v>202303</v>
      </c>
      <c r="M2" s="303">
        <v>202303</v>
      </c>
      <c r="N2" s="303">
        <v>202303</v>
      </c>
      <c r="O2" s="303">
        <v>202306</v>
      </c>
      <c r="P2" s="303">
        <v>202306</v>
      </c>
      <c r="Q2" s="303">
        <v>202306</v>
      </c>
      <c r="R2" s="303">
        <v>202306</v>
      </c>
      <c r="S2" s="303">
        <v>202306</v>
      </c>
      <c r="T2" s="303">
        <v>202306</v>
      </c>
      <c r="U2" s="303">
        <v>202306</v>
      </c>
      <c r="V2" s="303">
        <v>202306</v>
      </c>
      <c r="W2" s="303">
        <v>202306</v>
      </c>
      <c r="X2" s="303">
        <v>202306</v>
      </c>
    </row>
    <row r="3" spans="2:24" ht="24.6">
      <c r="C3" s="686" t="s">
        <v>1</v>
      </c>
      <c r="D3" s="686"/>
      <c r="E3" s="686"/>
      <c r="F3" s="686"/>
      <c r="G3" s="686"/>
      <c r="H3" s="686"/>
      <c r="I3" s="686"/>
      <c r="J3" s="686"/>
      <c r="K3" s="686"/>
      <c r="L3" s="686"/>
      <c r="M3" s="686"/>
      <c r="N3" s="686"/>
      <c r="O3" s="686"/>
      <c r="P3" s="686"/>
      <c r="Q3" s="686"/>
      <c r="R3" s="686"/>
      <c r="S3" s="686"/>
      <c r="T3" s="686"/>
      <c r="U3" s="686"/>
      <c r="V3" s="686"/>
      <c r="W3" s="686"/>
      <c r="X3" s="686"/>
    </row>
    <row r="4" spans="2:24" ht="23.25" customHeight="1">
      <c r="B4" s="304"/>
      <c r="C4" s="687" t="s">
        <v>443</v>
      </c>
      <c r="D4" s="687"/>
      <c r="E4" s="687"/>
      <c r="F4" s="687"/>
      <c r="G4" s="687"/>
      <c r="H4" s="687"/>
      <c r="I4" s="687"/>
      <c r="J4" s="687"/>
      <c r="K4" s="687"/>
      <c r="L4" s="687"/>
      <c r="M4" s="687"/>
      <c r="N4" s="687"/>
      <c r="O4" s="687"/>
      <c r="P4" s="687"/>
      <c r="Q4" s="687"/>
      <c r="R4" s="687"/>
      <c r="S4" s="687"/>
      <c r="T4" s="687"/>
      <c r="U4" s="687"/>
      <c r="V4" s="687"/>
      <c r="W4" s="687"/>
      <c r="X4" s="687"/>
    </row>
    <row r="5" spans="2:24" ht="17.25" customHeight="1">
      <c r="C5" s="798" t="str">
        <f>Cover!C5</f>
        <v>Intesa Sanpaolo S.p.A.</v>
      </c>
      <c r="D5" s="798"/>
      <c r="E5" s="798"/>
      <c r="F5" s="798"/>
      <c r="G5" s="798"/>
      <c r="H5" s="798"/>
      <c r="I5" s="798"/>
      <c r="J5" s="798"/>
      <c r="K5" s="798"/>
      <c r="L5" s="798"/>
      <c r="M5" s="798"/>
      <c r="N5" s="798"/>
      <c r="O5" s="798"/>
      <c r="P5" s="798"/>
      <c r="Q5" s="798"/>
      <c r="R5" s="798"/>
      <c r="S5" s="798"/>
      <c r="T5" s="798"/>
      <c r="U5" s="798"/>
      <c r="V5" s="798"/>
      <c r="W5" s="798"/>
      <c r="X5" s="798"/>
    </row>
    <row r="6" spans="2:24" ht="13.8" thickBot="1"/>
    <row r="7" spans="2:24" ht="15" customHeight="1" thickBot="1">
      <c r="B7" s="9"/>
      <c r="C7" s="799" t="s">
        <v>444</v>
      </c>
      <c r="D7" s="800"/>
      <c r="E7" s="801" t="s">
        <v>445</v>
      </c>
      <c r="F7" s="802"/>
      <c r="G7" s="802"/>
      <c r="H7" s="802"/>
      <c r="I7" s="802"/>
      <c r="J7" s="802"/>
      <c r="K7" s="802"/>
      <c r="L7" s="802"/>
      <c r="M7" s="802"/>
      <c r="N7" s="803"/>
      <c r="O7" s="801" t="s">
        <v>445</v>
      </c>
      <c r="P7" s="802"/>
      <c r="Q7" s="802"/>
      <c r="R7" s="802"/>
      <c r="S7" s="802"/>
      <c r="T7" s="802"/>
      <c r="U7" s="802"/>
      <c r="V7" s="802"/>
      <c r="W7" s="802"/>
      <c r="X7" s="803"/>
    </row>
    <row r="8" spans="2:24" s="306" customFormat="1" ht="57.75" customHeight="1">
      <c r="B8" s="305"/>
      <c r="C8" s="796" t="s">
        <v>225</v>
      </c>
      <c r="D8" s="796" t="s">
        <v>225</v>
      </c>
      <c r="E8" s="791" t="s">
        <v>446</v>
      </c>
      <c r="F8" s="792"/>
      <c r="G8" s="792" t="s">
        <v>447</v>
      </c>
      <c r="H8" s="792"/>
      <c r="I8" s="792" t="s">
        <v>448</v>
      </c>
      <c r="J8" s="792"/>
      <c r="K8" s="793" t="s">
        <v>449</v>
      </c>
      <c r="L8" s="794"/>
      <c r="M8" s="795"/>
      <c r="N8" s="789" t="s">
        <v>225</v>
      </c>
      <c r="O8" s="791" t="s">
        <v>446</v>
      </c>
      <c r="P8" s="792"/>
      <c r="Q8" s="792" t="s">
        <v>447</v>
      </c>
      <c r="R8" s="792"/>
      <c r="S8" s="792" t="s">
        <v>448</v>
      </c>
      <c r="T8" s="792"/>
      <c r="U8" s="793" t="s">
        <v>449</v>
      </c>
      <c r="V8" s="794"/>
      <c r="W8" s="795"/>
      <c r="X8" s="789" t="s">
        <v>225</v>
      </c>
    </row>
    <row r="9" spans="2:24" ht="100.5" customHeight="1" thickBot="1">
      <c r="B9" s="307" t="s">
        <v>296</v>
      </c>
      <c r="C9" s="797"/>
      <c r="D9" s="797"/>
      <c r="E9" s="308" t="s">
        <v>450</v>
      </c>
      <c r="F9" s="309" t="s">
        <v>451</v>
      </c>
      <c r="G9" s="309" t="s">
        <v>452</v>
      </c>
      <c r="H9" s="309" t="s">
        <v>453</v>
      </c>
      <c r="I9" s="309" t="s">
        <v>454</v>
      </c>
      <c r="J9" s="309" t="s">
        <v>455</v>
      </c>
      <c r="K9" s="309" t="s">
        <v>456</v>
      </c>
      <c r="L9" s="309" t="s">
        <v>454</v>
      </c>
      <c r="M9" s="309" t="s">
        <v>455</v>
      </c>
      <c r="N9" s="790"/>
      <c r="O9" s="308" t="s">
        <v>450</v>
      </c>
      <c r="P9" s="309" t="s">
        <v>451</v>
      </c>
      <c r="Q9" s="309" t="s">
        <v>452</v>
      </c>
      <c r="R9" s="309" t="s">
        <v>453</v>
      </c>
      <c r="S9" s="309" t="s">
        <v>454</v>
      </c>
      <c r="T9" s="309" t="s">
        <v>455</v>
      </c>
      <c r="U9" s="309" t="s">
        <v>456</v>
      </c>
      <c r="V9" s="309" t="s">
        <v>454</v>
      </c>
      <c r="W9" s="309" t="s">
        <v>455</v>
      </c>
      <c r="X9" s="790"/>
    </row>
    <row r="10" spans="2:24" ht="36" customHeight="1" thickBot="1">
      <c r="B10" s="9"/>
      <c r="C10" s="310" t="s">
        <v>12</v>
      </c>
      <c r="D10" s="310" t="s">
        <v>13</v>
      </c>
      <c r="E10" s="785" t="s">
        <v>12</v>
      </c>
      <c r="F10" s="786"/>
      <c r="G10" s="786"/>
      <c r="H10" s="786"/>
      <c r="I10" s="786"/>
      <c r="J10" s="786"/>
      <c r="K10" s="786"/>
      <c r="L10" s="786"/>
      <c r="M10" s="786"/>
      <c r="N10" s="787"/>
      <c r="O10" s="785" t="s">
        <v>13</v>
      </c>
      <c r="P10" s="786"/>
      <c r="Q10" s="786"/>
      <c r="R10" s="786"/>
      <c r="S10" s="786"/>
      <c r="T10" s="786"/>
      <c r="U10" s="786"/>
      <c r="V10" s="786"/>
      <c r="W10" s="786"/>
      <c r="X10" s="787"/>
    </row>
    <row r="11" spans="2:24" ht="13.8">
      <c r="B11" s="311" t="s">
        <v>457</v>
      </c>
      <c r="C11" s="312">
        <v>1421.8146200000001</v>
      </c>
      <c r="D11" s="312">
        <v>648.52005899999995</v>
      </c>
      <c r="E11" s="313">
        <v>254.225977</v>
      </c>
      <c r="F11" s="314">
        <v>92.526334000000006</v>
      </c>
      <c r="G11" s="313">
        <v>433.24023599999998</v>
      </c>
      <c r="H11" s="314">
        <v>154.12504799999999</v>
      </c>
      <c r="I11" s="315"/>
      <c r="J11" s="316"/>
      <c r="K11" s="315"/>
      <c r="L11" s="317"/>
      <c r="M11" s="316"/>
      <c r="N11" s="318"/>
      <c r="O11" s="313">
        <v>216.77022700000001</v>
      </c>
      <c r="P11" s="314">
        <v>65.225982999999999</v>
      </c>
      <c r="Q11" s="313">
        <v>381.51589100000001</v>
      </c>
      <c r="R11" s="314">
        <v>115.796272</v>
      </c>
      <c r="S11" s="315"/>
      <c r="T11" s="316"/>
      <c r="U11" s="315"/>
      <c r="V11" s="317"/>
      <c r="W11" s="316"/>
      <c r="X11" s="318"/>
    </row>
    <row r="12" spans="2:24" ht="13.8">
      <c r="B12" s="319" t="s">
        <v>458</v>
      </c>
      <c r="C12" s="320">
        <v>88.722175000000007</v>
      </c>
      <c r="D12" s="320">
        <v>72.667487500000007</v>
      </c>
      <c r="E12" s="313">
        <v>116.414348</v>
      </c>
      <c r="F12" s="321">
        <v>53.035406000000002</v>
      </c>
      <c r="G12" s="313">
        <v>122.855997</v>
      </c>
      <c r="H12" s="321">
        <v>59.724457000000001</v>
      </c>
      <c r="I12" s="322"/>
      <c r="J12" s="323"/>
      <c r="K12" s="322"/>
      <c r="L12" s="324"/>
      <c r="M12" s="323"/>
      <c r="N12" s="325"/>
      <c r="O12" s="313">
        <v>94.533974000000001</v>
      </c>
      <c r="P12" s="321">
        <v>27.339979</v>
      </c>
      <c r="Q12" s="313">
        <v>96.287730999999994</v>
      </c>
      <c r="R12" s="321">
        <v>34.906748999999998</v>
      </c>
      <c r="S12" s="322"/>
      <c r="T12" s="323"/>
      <c r="U12" s="322"/>
      <c r="V12" s="324"/>
      <c r="W12" s="323"/>
      <c r="X12" s="325"/>
    </row>
    <row r="13" spans="2:24" ht="13.8">
      <c r="B13" s="319" t="s">
        <v>459</v>
      </c>
      <c r="C13" s="320">
        <v>1333.092425</v>
      </c>
      <c r="D13" s="320">
        <v>575.85256249999998</v>
      </c>
      <c r="E13" s="313">
        <v>137.81162900000001</v>
      </c>
      <c r="F13" s="321">
        <v>39.490927999999997</v>
      </c>
      <c r="G13" s="313">
        <v>310.38423899999998</v>
      </c>
      <c r="H13" s="321">
        <v>94.400591000000006</v>
      </c>
      <c r="I13" s="322"/>
      <c r="J13" s="323"/>
      <c r="K13" s="322"/>
      <c r="L13" s="324"/>
      <c r="M13" s="323"/>
      <c r="N13" s="325"/>
      <c r="O13" s="313">
        <v>122.236253</v>
      </c>
      <c r="P13" s="321">
        <v>37.886004</v>
      </c>
      <c r="Q13" s="313">
        <v>285.22816</v>
      </c>
      <c r="R13" s="321">
        <v>80.889522999999997</v>
      </c>
      <c r="S13" s="322"/>
      <c r="T13" s="323"/>
      <c r="U13" s="322"/>
      <c r="V13" s="324"/>
      <c r="W13" s="323"/>
      <c r="X13" s="325"/>
    </row>
    <row r="14" spans="2:24" ht="13.8">
      <c r="B14" s="319" t="s">
        <v>460</v>
      </c>
      <c r="C14" s="313">
        <v>1.5341279999999999</v>
      </c>
      <c r="D14" s="313">
        <v>1.9607110000000001</v>
      </c>
      <c r="E14" s="313">
        <v>44.580981000000001</v>
      </c>
      <c r="F14" s="321">
        <v>13.562163</v>
      </c>
      <c r="G14" s="313">
        <v>64.531739000000002</v>
      </c>
      <c r="H14" s="321">
        <v>24.238371999999998</v>
      </c>
      <c r="I14" s="322"/>
      <c r="J14" s="323"/>
      <c r="K14" s="322"/>
      <c r="L14" s="324"/>
      <c r="M14" s="323"/>
      <c r="N14" s="325"/>
      <c r="O14" s="313">
        <v>55.740907999999997</v>
      </c>
      <c r="P14" s="321">
        <v>16.164632999999998</v>
      </c>
      <c r="Q14" s="313">
        <v>66.260292000000007</v>
      </c>
      <c r="R14" s="321">
        <v>19.998951999999999</v>
      </c>
      <c r="S14" s="322"/>
      <c r="T14" s="323"/>
      <c r="U14" s="322"/>
      <c r="V14" s="324"/>
      <c r="W14" s="323"/>
      <c r="X14" s="325"/>
    </row>
    <row r="15" spans="2:24" ht="13.8">
      <c r="B15" s="319" t="s">
        <v>458</v>
      </c>
      <c r="C15" s="320">
        <v>0.76706249999999998</v>
      </c>
      <c r="D15" s="320">
        <v>0.98034999999999994</v>
      </c>
      <c r="E15" s="313">
        <v>0</v>
      </c>
      <c r="F15" s="321">
        <v>0</v>
      </c>
      <c r="G15" s="313">
        <v>0</v>
      </c>
      <c r="H15" s="321">
        <v>0</v>
      </c>
      <c r="I15" s="322"/>
      <c r="J15" s="323"/>
      <c r="K15" s="322"/>
      <c r="L15" s="324"/>
      <c r="M15" s="323"/>
      <c r="N15" s="325"/>
      <c r="O15" s="313">
        <v>0</v>
      </c>
      <c r="P15" s="321">
        <v>0</v>
      </c>
      <c r="Q15" s="313">
        <v>0</v>
      </c>
      <c r="R15" s="321">
        <v>0</v>
      </c>
      <c r="S15" s="322"/>
      <c r="T15" s="323"/>
      <c r="U15" s="322"/>
      <c r="V15" s="324"/>
      <c r="W15" s="323"/>
      <c r="X15" s="325"/>
    </row>
    <row r="16" spans="2:24" ht="13.8">
      <c r="B16" s="319" t="s">
        <v>459</v>
      </c>
      <c r="C16" s="320">
        <v>0.76706249999999998</v>
      </c>
      <c r="D16" s="320">
        <v>0.98034999999999994</v>
      </c>
      <c r="E16" s="313">
        <v>44.580981000000001</v>
      </c>
      <c r="F16" s="321">
        <v>13.562163</v>
      </c>
      <c r="G16" s="313">
        <v>64.531739000000002</v>
      </c>
      <c r="H16" s="321">
        <v>24.238371999999998</v>
      </c>
      <c r="I16" s="322"/>
      <c r="J16" s="323"/>
      <c r="K16" s="322"/>
      <c r="L16" s="324"/>
      <c r="M16" s="323"/>
      <c r="N16" s="325"/>
      <c r="O16" s="313">
        <v>55.740907999999997</v>
      </c>
      <c r="P16" s="321">
        <v>16.164632999999998</v>
      </c>
      <c r="Q16" s="313">
        <v>66.260292000000007</v>
      </c>
      <c r="R16" s="321">
        <v>19.998951999999999</v>
      </c>
      <c r="S16" s="322"/>
      <c r="T16" s="323"/>
      <c r="U16" s="322"/>
      <c r="V16" s="324"/>
      <c r="W16" s="323"/>
      <c r="X16" s="325"/>
    </row>
    <row r="17" spans="2:24" ht="13.8">
      <c r="B17" s="319" t="s">
        <v>461</v>
      </c>
      <c r="C17" s="320">
        <v>2154.413235</v>
      </c>
      <c r="D17" s="320">
        <v>1916.7141140000001</v>
      </c>
      <c r="E17" s="313">
        <v>0</v>
      </c>
      <c r="F17" s="321">
        <v>0</v>
      </c>
      <c r="G17" s="313">
        <v>0</v>
      </c>
      <c r="H17" s="321">
        <v>0</v>
      </c>
      <c r="I17" s="322"/>
      <c r="J17" s="323"/>
      <c r="K17" s="322"/>
      <c r="L17" s="324"/>
      <c r="M17" s="323"/>
      <c r="N17" s="325"/>
      <c r="O17" s="313">
        <v>0</v>
      </c>
      <c r="P17" s="321">
        <v>0</v>
      </c>
      <c r="Q17" s="313">
        <v>0</v>
      </c>
      <c r="R17" s="321">
        <v>0</v>
      </c>
      <c r="S17" s="322"/>
      <c r="T17" s="323"/>
      <c r="U17" s="322"/>
      <c r="V17" s="324"/>
      <c r="W17" s="323"/>
      <c r="X17" s="325"/>
    </row>
    <row r="18" spans="2:24" ht="14.4" thickBot="1">
      <c r="B18" s="326" t="s">
        <v>462</v>
      </c>
      <c r="C18" s="327">
        <v>1.308163</v>
      </c>
      <c r="D18" s="327">
        <v>0.99581299999999995</v>
      </c>
      <c r="E18" s="313">
        <v>22.492031999999998</v>
      </c>
      <c r="F18" s="321">
        <v>5.9661790000000003</v>
      </c>
      <c r="G18" s="313">
        <v>14.93197</v>
      </c>
      <c r="H18" s="321">
        <v>5.9661790000000003</v>
      </c>
      <c r="I18" s="322"/>
      <c r="J18" s="323"/>
      <c r="K18" s="322"/>
      <c r="L18" s="324"/>
      <c r="M18" s="323"/>
      <c r="N18" s="325"/>
      <c r="O18" s="313">
        <v>21.563092000000001</v>
      </c>
      <c r="P18" s="321">
        <v>7.1775520000000004</v>
      </c>
      <c r="Q18" s="313">
        <v>11.543786000000001</v>
      </c>
      <c r="R18" s="321">
        <v>7.1775520000000004</v>
      </c>
      <c r="S18" s="322"/>
      <c r="T18" s="323"/>
      <c r="U18" s="322"/>
      <c r="V18" s="324"/>
      <c r="W18" s="323"/>
      <c r="X18" s="325"/>
    </row>
    <row r="19" spans="2:24" ht="14.4" thickBot="1">
      <c r="B19" s="328" t="s">
        <v>292</v>
      </c>
      <c r="C19" s="329">
        <f>+C11+C14+C17+C18</f>
        <v>3579.0701460000005</v>
      </c>
      <c r="D19" s="329">
        <f>+D11+D14+D17+D18</f>
        <v>2568.190697</v>
      </c>
      <c r="E19" s="330">
        <v>164.08708899999999</v>
      </c>
      <c r="F19" s="331">
        <v>64.607500999999999</v>
      </c>
      <c r="G19" s="330">
        <v>312.34305000000001</v>
      </c>
      <c r="H19" s="331">
        <v>91.950979000000004</v>
      </c>
      <c r="I19" s="330">
        <v>177.782062</v>
      </c>
      <c r="J19" s="331">
        <v>158.59125</v>
      </c>
      <c r="K19" s="330">
        <v>0</v>
      </c>
      <c r="L19" s="332">
        <v>0</v>
      </c>
      <c r="M19" s="331">
        <v>0</v>
      </c>
      <c r="N19" s="331">
        <v>8177.6525129999991</v>
      </c>
      <c r="O19" s="330">
        <v>177.676671</v>
      </c>
      <c r="P19" s="331">
        <v>48.411909999999999</v>
      </c>
      <c r="Q19" s="330">
        <v>292.53058099999998</v>
      </c>
      <c r="R19" s="331">
        <v>81.022817000000003</v>
      </c>
      <c r="S19" s="330">
        <v>114.01589</v>
      </c>
      <c r="T19" s="331">
        <v>111.24</v>
      </c>
      <c r="U19" s="330">
        <v>0</v>
      </c>
      <c r="V19" s="332">
        <v>0</v>
      </c>
      <c r="W19" s="331">
        <v>0</v>
      </c>
      <c r="X19" s="331">
        <v>7302.789275000001</v>
      </c>
    </row>
    <row r="20" spans="2:24" ht="36" customHeight="1" thickBot="1">
      <c r="B20" s="333"/>
      <c r="C20" s="310" t="s">
        <v>14</v>
      </c>
      <c r="D20" s="310" t="s">
        <v>15</v>
      </c>
      <c r="E20" s="785" t="s">
        <v>14</v>
      </c>
      <c r="F20" s="786"/>
      <c r="G20" s="786"/>
      <c r="H20" s="786"/>
      <c r="I20" s="786"/>
      <c r="J20" s="786"/>
      <c r="K20" s="786"/>
      <c r="L20" s="786"/>
      <c r="M20" s="786"/>
      <c r="N20" s="787"/>
      <c r="O20" s="785" t="s">
        <v>15</v>
      </c>
      <c r="P20" s="786"/>
      <c r="Q20" s="786"/>
      <c r="R20" s="786"/>
      <c r="S20" s="786"/>
      <c r="T20" s="786"/>
      <c r="U20" s="786"/>
      <c r="V20" s="786"/>
      <c r="W20" s="786"/>
      <c r="X20" s="787"/>
    </row>
    <row r="21" spans="2:24" ht="18" customHeight="1">
      <c r="B21" s="311" t="s">
        <v>457</v>
      </c>
      <c r="C21" s="312">
        <v>625.52391599999999</v>
      </c>
      <c r="D21" s="312">
        <v>705.30534999999998</v>
      </c>
      <c r="E21" s="313">
        <v>235.77077499999999</v>
      </c>
      <c r="F21" s="314">
        <v>104.494276</v>
      </c>
      <c r="G21" s="313">
        <v>365.47450099999998</v>
      </c>
      <c r="H21" s="314">
        <v>125.019567</v>
      </c>
      <c r="I21" s="315"/>
      <c r="J21" s="316"/>
      <c r="K21" s="315"/>
      <c r="L21" s="317"/>
      <c r="M21" s="316"/>
      <c r="N21" s="318"/>
      <c r="O21" s="313">
        <v>327.799103</v>
      </c>
      <c r="P21" s="314">
        <v>88.902249999999995</v>
      </c>
      <c r="Q21" s="313">
        <v>428.403886</v>
      </c>
      <c r="R21" s="314">
        <v>125.760087</v>
      </c>
      <c r="S21" s="315"/>
      <c r="T21" s="316"/>
      <c r="U21" s="315"/>
      <c r="V21" s="317"/>
      <c r="W21" s="316"/>
      <c r="X21" s="318"/>
    </row>
    <row r="22" spans="2:24" ht="18" customHeight="1">
      <c r="B22" s="319" t="s">
        <v>458</v>
      </c>
      <c r="C22" s="320">
        <v>72.146299999999997</v>
      </c>
      <c r="D22" s="320">
        <v>98.190150000000003</v>
      </c>
      <c r="E22" s="313">
        <v>117.412614</v>
      </c>
      <c r="F22" s="321">
        <v>64.994006999999996</v>
      </c>
      <c r="G22" s="313">
        <v>112.740013</v>
      </c>
      <c r="H22" s="321">
        <v>50.066057999999998</v>
      </c>
      <c r="I22" s="322"/>
      <c r="J22" s="323"/>
      <c r="K22" s="322"/>
      <c r="L22" s="324"/>
      <c r="M22" s="323"/>
      <c r="N22" s="325"/>
      <c r="O22" s="313">
        <v>194.56580500000001</v>
      </c>
      <c r="P22" s="321">
        <v>60.689853999999997</v>
      </c>
      <c r="Q22" s="313">
        <v>152.401475</v>
      </c>
      <c r="R22" s="321">
        <v>53.163609000000001</v>
      </c>
      <c r="S22" s="322"/>
      <c r="T22" s="323"/>
      <c r="U22" s="322"/>
      <c r="V22" s="324"/>
      <c r="W22" s="323"/>
      <c r="X22" s="325"/>
    </row>
    <row r="23" spans="2:24" ht="18" customHeight="1">
      <c r="B23" s="319" t="s">
        <v>459</v>
      </c>
      <c r="C23" s="320">
        <v>553.37761250000005</v>
      </c>
      <c r="D23" s="320">
        <v>607.11521249999998</v>
      </c>
      <c r="E23" s="313">
        <v>118.358161</v>
      </c>
      <c r="F23" s="321">
        <v>39.500269000000003</v>
      </c>
      <c r="G23" s="313">
        <v>252.734488</v>
      </c>
      <c r="H23" s="321">
        <v>74.953508999999997</v>
      </c>
      <c r="I23" s="322"/>
      <c r="J23" s="323"/>
      <c r="K23" s="322"/>
      <c r="L23" s="324"/>
      <c r="M23" s="323"/>
      <c r="N23" s="325"/>
      <c r="O23" s="313">
        <v>133.23329799999999</v>
      </c>
      <c r="P23" s="321">
        <v>28.212395999999998</v>
      </c>
      <c r="Q23" s="313">
        <v>276.002411</v>
      </c>
      <c r="R23" s="321">
        <v>72.596478000000005</v>
      </c>
      <c r="S23" s="322"/>
      <c r="T23" s="323"/>
      <c r="U23" s="322"/>
      <c r="V23" s="324"/>
      <c r="W23" s="323"/>
      <c r="X23" s="325"/>
    </row>
    <row r="24" spans="2:24" ht="18" customHeight="1">
      <c r="B24" s="319" t="s">
        <v>460</v>
      </c>
      <c r="C24" s="313">
        <v>2.4143759999999999</v>
      </c>
      <c r="D24" s="313">
        <v>2.381605</v>
      </c>
      <c r="E24" s="313">
        <v>48.040435000000002</v>
      </c>
      <c r="F24" s="321">
        <v>13.982977999999999</v>
      </c>
      <c r="G24" s="313">
        <v>71.444569000000001</v>
      </c>
      <c r="H24" s="321">
        <v>16.780802000000001</v>
      </c>
      <c r="I24" s="322"/>
      <c r="J24" s="323"/>
      <c r="K24" s="322"/>
      <c r="L24" s="324"/>
      <c r="M24" s="323"/>
      <c r="N24" s="325"/>
      <c r="O24" s="313">
        <v>58.470177</v>
      </c>
      <c r="P24" s="321">
        <v>18.970559999999999</v>
      </c>
      <c r="Q24" s="313">
        <v>67.841910999999996</v>
      </c>
      <c r="R24" s="321">
        <v>24.179872</v>
      </c>
      <c r="S24" s="322"/>
      <c r="T24" s="323"/>
      <c r="U24" s="322"/>
      <c r="V24" s="324"/>
      <c r="W24" s="323"/>
      <c r="X24" s="325"/>
    </row>
    <row r="25" spans="2:24" ht="13.8">
      <c r="B25" s="319" t="s">
        <v>458</v>
      </c>
      <c r="C25" s="320">
        <v>1.2071874999999999</v>
      </c>
      <c r="D25" s="320">
        <v>1.1908000000000001</v>
      </c>
      <c r="E25" s="313">
        <v>0</v>
      </c>
      <c r="F25" s="321">
        <v>0</v>
      </c>
      <c r="G25" s="313">
        <v>0</v>
      </c>
      <c r="H25" s="321">
        <v>0</v>
      </c>
      <c r="I25" s="322"/>
      <c r="J25" s="323"/>
      <c r="K25" s="322"/>
      <c r="L25" s="324"/>
      <c r="M25" s="323"/>
      <c r="N25" s="325"/>
      <c r="O25" s="313">
        <v>0</v>
      </c>
      <c r="P25" s="321">
        <v>0</v>
      </c>
      <c r="Q25" s="313">
        <v>0</v>
      </c>
      <c r="R25" s="321">
        <v>0</v>
      </c>
      <c r="S25" s="322"/>
      <c r="T25" s="323"/>
      <c r="U25" s="322"/>
      <c r="V25" s="324"/>
      <c r="W25" s="323"/>
      <c r="X25" s="325"/>
    </row>
    <row r="26" spans="2:24" ht="13.8">
      <c r="B26" s="319" t="s">
        <v>459</v>
      </c>
      <c r="C26" s="320">
        <v>1.2071874999999999</v>
      </c>
      <c r="D26" s="320">
        <v>1.1908000000000001</v>
      </c>
      <c r="E26" s="313">
        <v>48.040435000000002</v>
      </c>
      <c r="F26" s="321">
        <v>13.982977999999999</v>
      </c>
      <c r="G26" s="313">
        <v>71.444569000000001</v>
      </c>
      <c r="H26" s="321">
        <v>16.780802000000001</v>
      </c>
      <c r="I26" s="322"/>
      <c r="J26" s="323"/>
      <c r="K26" s="322"/>
      <c r="L26" s="324"/>
      <c r="M26" s="323"/>
      <c r="N26" s="325"/>
      <c r="O26" s="313">
        <v>58.470177</v>
      </c>
      <c r="P26" s="321">
        <v>18.970559999999999</v>
      </c>
      <c r="Q26" s="313">
        <v>67.841910999999996</v>
      </c>
      <c r="R26" s="321">
        <v>24.179872</v>
      </c>
      <c r="S26" s="322"/>
      <c r="T26" s="323"/>
      <c r="U26" s="322"/>
      <c r="V26" s="324"/>
      <c r="W26" s="323"/>
      <c r="X26" s="325"/>
    </row>
    <row r="27" spans="2:24" ht="13.8">
      <c r="B27" s="319" t="s">
        <v>461</v>
      </c>
      <c r="C27" s="320">
        <v>1528.9519989999999</v>
      </c>
      <c r="D27" s="320">
        <v>1575.386004</v>
      </c>
      <c r="E27" s="313">
        <v>0</v>
      </c>
      <c r="F27" s="321">
        <v>0</v>
      </c>
      <c r="G27" s="313">
        <v>0</v>
      </c>
      <c r="H27" s="321">
        <v>0</v>
      </c>
      <c r="I27" s="322"/>
      <c r="J27" s="323"/>
      <c r="K27" s="322"/>
      <c r="L27" s="324"/>
      <c r="M27" s="323"/>
      <c r="N27" s="325"/>
      <c r="O27" s="313">
        <v>0</v>
      </c>
      <c r="P27" s="321">
        <v>0</v>
      </c>
      <c r="Q27" s="313">
        <v>0</v>
      </c>
      <c r="R27" s="321">
        <v>0</v>
      </c>
      <c r="S27" s="322"/>
      <c r="T27" s="323"/>
      <c r="U27" s="322"/>
      <c r="V27" s="324"/>
      <c r="W27" s="323"/>
      <c r="X27" s="325"/>
    </row>
    <row r="28" spans="2:24" ht="14.4" thickBot="1">
      <c r="B28" s="326" t="s">
        <v>462</v>
      </c>
      <c r="C28" s="327">
        <v>0.69704999999999995</v>
      </c>
      <c r="D28" s="327">
        <v>2.9588E-2</v>
      </c>
      <c r="E28" s="313">
        <v>22.013629999999999</v>
      </c>
      <c r="F28" s="321">
        <v>7.5026929999999998</v>
      </c>
      <c r="G28" s="313">
        <v>13.821719999999999</v>
      </c>
      <c r="H28" s="321">
        <v>7.5026929999999998</v>
      </c>
      <c r="I28" s="322"/>
      <c r="J28" s="323"/>
      <c r="K28" s="322"/>
      <c r="L28" s="324"/>
      <c r="M28" s="323"/>
      <c r="N28" s="325"/>
      <c r="O28" s="313">
        <v>27.687982999999999</v>
      </c>
      <c r="P28" s="321">
        <v>5.2208209999999999</v>
      </c>
      <c r="Q28" s="313">
        <v>15.906136</v>
      </c>
      <c r="R28" s="321">
        <v>5.2208209999999999</v>
      </c>
      <c r="S28" s="322"/>
      <c r="T28" s="323"/>
      <c r="U28" s="322"/>
      <c r="V28" s="324"/>
      <c r="W28" s="323"/>
      <c r="X28" s="325"/>
    </row>
    <row r="29" spans="2:24" ht="14.4" thickBot="1">
      <c r="B29" s="328" t="s">
        <v>292</v>
      </c>
      <c r="C29" s="329">
        <f>+C21+C24+C27+C28</f>
        <v>2157.5873409999999</v>
      </c>
      <c r="D29" s="329">
        <f>+D21+D24+D27+D28</f>
        <v>2283.102547</v>
      </c>
      <c r="E29" s="330">
        <v>202.742593</v>
      </c>
      <c r="F29" s="331">
        <v>81.241273000000007</v>
      </c>
      <c r="G29" s="330">
        <v>267.62382200000002</v>
      </c>
      <c r="H29" s="331">
        <v>83.341860999999994</v>
      </c>
      <c r="I29" s="330">
        <v>204.50231199999999</v>
      </c>
      <c r="J29" s="331">
        <v>224.42625000000001</v>
      </c>
      <c r="K29" s="330">
        <v>0</v>
      </c>
      <c r="L29" s="332">
        <v>0</v>
      </c>
      <c r="M29" s="331">
        <v>0</v>
      </c>
      <c r="N29" s="331">
        <v>8684.9083129999999</v>
      </c>
      <c r="O29" s="330">
        <v>263.04157800000002</v>
      </c>
      <c r="P29" s="331">
        <v>83.680504999999997</v>
      </c>
      <c r="Q29" s="330">
        <v>307.33849900000001</v>
      </c>
      <c r="R29" s="331">
        <v>83.680504999999997</v>
      </c>
      <c r="S29" s="330">
        <v>201.016358</v>
      </c>
      <c r="T29" s="331">
        <v>184.80375000000001</v>
      </c>
      <c r="U29" s="330">
        <v>0</v>
      </c>
      <c r="V29" s="332">
        <v>0</v>
      </c>
      <c r="W29" s="331">
        <v>0</v>
      </c>
      <c r="X29" s="331">
        <v>9642.4554380000027</v>
      </c>
    </row>
    <row r="30" spans="2:24" ht="24" customHeight="1">
      <c r="B30" s="333" t="s">
        <v>463</v>
      </c>
    </row>
    <row r="31" spans="2:24">
      <c r="B31" s="788"/>
      <c r="C31" s="788"/>
      <c r="D31" s="788"/>
      <c r="E31" s="788"/>
      <c r="F31" s="788"/>
      <c r="G31" s="788"/>
      <c r="H31" s="788"/>
      <c r="I31" s="788"/>
      <c r="J31" s="788"/>
      <c r="K31" s="788"/>
      <c r="L31" s="788"/>
      <c r="M31" s="788"/>
      <c r="N31" s="788"/>
      <c r="O31" s="788"/>
      <c r="P31" s="788"/>
      <c r="Q31" s="788"/>
      <c r="R31" s="788"/>
      <c r="S31" s="788"/>
      <c r="T31" s="788"/>
      <c r="U31" s="788"/>
      <c r="V31" s="788"/>
      <c r="W31" s="788"/>
      <c r="X31" s="334"/>
    </row>
    <row r="32" spans="2:24">
      <c r="B32" s="788"/>
      <c r="C32" s="788"/>
      <c r="D32" s="788"/>
      <c r="E32" s="788"/>
      <c r="F32" s="788"/>
      <c r="G32" s="788"/>
      <c r="H32" s="788"/>
      <c r="I32" s="788"/>
      <c r="J32" s="788"/>
      <c r="K32" s="788"/>
      <c r="L32" s="788"/>
      <c r="M32" s="788"/>
      <c r="N32" s="788"/>
      <c r="O32" s="788"/>
      <c r="P32" s="788"/>
      <c r="Q32" s="788"/>
      <c r="R32" s="788"/>
      <c r="S32" s="788"/>
      <c r="T32" s="788"/>
      <c r="U32" s="788"/>
      <c r="V32" s="788"/>
      <c r="W32" s="788"/>
      <c r="X32" s="334"/>
    </row>
    <row r="33" spans="2:23">
      <c r="B33" s="788"/>
      <c r="C33" s="788"/>
      <c r="D33" s="788"/>
      <c r="E33" s="788"/>
      <c r="F33" s="788"/>
      <c r="G33" s="788"/>
      <c r="H33" s="788"/>
      <c r="I33" s="788"/>
      <c r="J33" s="788"/>
      <c r="K33" s="788"/>
      <c r="L33" s="788"/>
      <c r="M33" s="788"/>
      <c r="N33" s="788"/>
      <c r="O33" s="788"/>
      <c r="P33" s="788"/>
      <c r="Q33" s="788"/>
      <c r="R33" s="788"/>
      <c r="S33" s="788"/>
      <c r="T33" s="788"/>
      <c r="U33" s="788"/>
      <c r="V33" s="788"/>
      <c r="W33" s="788"/>
    </row>
  </sheetData>
  <sheetProtection algorithmName="SHA-512" hashValue="ta/pPTGnYDxFnmOM4VIxuE5HMwvOKpAF0CfX5wdT5XO3GtWmUFlHRXrPQ5iHc+lqiOYKcLZyEJ4uVhiPyS7i2w==" saltValue="X7FVi/PXfLi8eqHVJRXkAQ==" spinCount="100000" sheet="1" objects="1" scenarios="1" formatCells="0" formatColumns="0" formatRows="0"/>
  <mergeCells count="23">
    <mergeCell ref="C3:X3"/>
    <mergeCell ref="C4:X4"/>
    <mergeCell ref="C5:X5"/>
    <mergeCell ref="C7:D7"/>
    <mergeCell ref="E7:N7"/>
    <mergeCell ref="O7:X7"/>
    <mergeCell ref="X8:X9"/>
    <mergeCell ref="C8:C9"/>
    <mergeCell ref="D8:D9"/>
    <mergeCell ref="E8:F8"/>
    <mergeCell ref="G8:H8"/>
    <mergeCell ref="I8:J8"/>
    <mergeCell ref="K8:M8"/>
    <mergeCell ref="N8:N9"/>
    <mergeCell ref="O8:P8"/>
    <mergeCell ref="Q8:R8"/>
    <mergeCell ref="S8:T8"/>
    <mergeCell ref="U8:W8"/>
    <mergeCell ref="E10:N10"/>
    <mergeCell ref="O10:X10"/>
    <mergeCell ref="E20:N20"/>
    <mergeCell ref="O20:X20"/>
    <mergeCell ref="B31:W33"/>
  </mergeCells>
  <pageMargins left="0.70866141732283472" right="0.70866141732283472" top="0.74803149606299213" bottom="0.74803149606299213" header="0.31496062992125984" footer="0.31496062992125984"/>
  <pageSetup paperSize="9" scale="31" orientation="landscape" r:id="rId1"/>
  <headerFooter>
    <oddHeader>&amp;L&amp;"Calibri"&amp;12&amp;K000000 EBA Regular Use&amp;1#_x000D_</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589FD5FA344A046A9ADEA6C13361B31" ma:contentTypeVersion="5" ma:contentTypeDescription="Create a new document." ma:contentTypeScope="" ma:versionID="2dc7f74834b148101c6fa74fa0bfe657">
  <xsd:schema xmlns:xsd="http://www.w3.org/2001/XMLSchema" xmlns:xs="http://www.w3.org/2001/XMLSchema" xmlns:p="http://schemas.microsoft.com/office/2006/metadata/properties" xmlns:ns2="d8ed5ad8-e0cc-402a-aae6-4d5de6219624" xmlns:ns3="4e412165-a581-4f0d-a447-27ea4db7f908" targetNamespace="http://schemas.microsoft.com/office/2006/metadata/properties" ma:root="true" ma:fieldsID="81f2039118070e2e077075487283d7de" ns2:_="" ns3:_="">
    <xsd:import namespace="d8ed5ad8-e0cc-402a-aae6-4d5de6219624"/>
    <xsd:import namespace="4e412165-a581-4f0d-a447-27ea4db7f90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ed5ad8-e0cc-402a-aae6-4d5de621962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412165-a581-4f0d-a447-27ea4db7f90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A6FC4D1-89DF-4110-85BE-4EF8F3C3EB01}">
  <ds:schemaRefs>
    <ds:schemaRef ds:uri="http://schemas.microsoft.com/sharepoint/v3/contenttype/forms"/>
  </ds:schemaRefs>
</ds:datastoreItem>
</file>

<file path=customXml/itemProps2.xml><?xml version="1.0" encoding="utf-8"?>
<ds:datastoreItem xmlns:ds="http://schemas.openxmlformats.org/officeDocument/2006/customXml" ds:itemID="{B31D1FCC-62A2-441C-813B-879103D741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ed5ad8-e0cc-402a-aae6-4d5de6219624"/>
    <ds:schemaRef ds:uri="4e412165-a581-4f0d-a447-27ea4db7f9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22CE91-A536-476A-86EE-D2B9A8AE5E13}">
  <ds:schemaRefs>
    <ds:schemaRef ds:uri="http://schemas.microsoft.com/office/2006/metadata/properties"/>
    <ds:schemaRef ds:uri="http://schemas.microsoft.com/office/infopath/2007/PartnerControls"/>
  </ds:schemaRefs>
</ds:datastoreItem>
</file>

<file path=docMetadata/LabelInfo.xml><?xml version="1.0" encoding="utf-8"?>
<clbl:labelList xmlns:clbl="http://schemas.microsoft.com/office/2020/mipLabelMetadata">
  <clbl:label id="{5c7eb9de-735b-4a68-8fe4-c9c62709b012}" enabled="1" method="Standard" siteId="{3bacb4ff-f1a2-4c92-b96c-e99fec826b68}"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17</vt:i4>
      </vt:variant>
      <vt:variant>
        <vt:lpstr>Intervalli denominati</vt:lpstr>
      </vt:variant>
      <vt:variant>
        <vt:i4>44</vt:i4>
      </vt:variant>
    </vt:vector>
  </HeadingPairs>
  <TitlesOfParts>
    <vt:vector size="61" baseType="lpstr">
      <vt:lpstr>Cover</vt:lpstr>
      <vt:lpstr>Key metrics</vt:lpstr>
      <vt:lpstr>Leverage</vt:lpstr>
      <vt:lpstr>Capital</vt:lpstr>
      <vt:lpstr>RWA OV1</vt:lpstr>
      <vt:lpstr>P&amp;L</vt:lpstr>
      <vt:lpstr>Assets</vt:lpstr>
      <vt:lpstr>Liabilities</vt:lpstr>
      <vt:lpstr>Market Risk</vt:lpstr>
      <vt:lpstr>Credit Risk_STA_a</vt:lpstr>
      <vt:lpstr>Credit Risk_IRB_a</vt:lpstr>
      <vt:lpstr>Sovereign</vt:lpstr>
      <vt:lpstr>NPE</vt:lpstr>
      <vt:lpstr>Forborne exposures</vt:lpstr>
      <vt:lpstr>NACE</vt:lpstr>
      <vt:lpstr>Collateral</vt:lpstr>
      <vt:lpstr>Relevant previous FAQs</vt:lpstr>
      <vt:lpstr>Assets!Area_stampa</vt:lpstr>
      <vt:lpstr>Capital!Area_stampa</vt:lpstr>
      <vt:lpstr>Collateral!Area_stampa</vt:lpstr>
      <vt:lpstr>'Credit Risk_IRB_a'!Area_stampa</vt:lpstr>
      <vt:lpstr>'Credit Risk_STA_a'!Area_stampa</vt:lpstr>
      <vt:lpstr>'Forborne exposures'!Area_stampa</vt:lpstr>
      <vt:lpstr>'Key metrics'!Area_stampa</vt:lpstr>
      <vt:lpstr>Leverage!Area_stampa</vt:lpstr>
      <vt:lpstr>Liabilities!Area_stampa</vt:lpstr>
      <vt:lpstr>'Market Risk'!Area_stampa</vt:lpstr>
      <vt:lpstr>NACE!Area_stampa</vt:lpstr>
      <vt:lpstr>NPE!Area_stampa</vt:lpstr>
      <vt:lpstr>'P&amp;L'!Area_stampa</vt:lpstr>
      <vt:lpstr>'RWA OV1'!Area_stampa</vt:lpstr>
      <vt:lpstr>Sovereign!Area_stampa</vt:lpstr>
      <vt:lpstr>Count_IR_1</vt:lpstr>
      <vt:lpstr>Count_IR_10</vt:lpstr>
      <vt:lpstr>Count_IR_2</vt:lpstr>
      <vt:lpstr>Count_IR_3</vt:lpstr>
      <vt:lpstr>Count_IR_4</vt:lpstr>
      <vt:lpstr>Count_IR_5</vt:lpstr>
      <vt:lpstr>Count_IR_6</vt:lpstr>
      <vt:lpstr>Count_IR_7</vt:lpstr>
      <vt:lpstr>Count_IR_8</vt:lpstr>
      <vt:lpstr>Count_IR_9</vt:lpstr>
      <vt:lpstr>Count_ST_1</vt:lpstr>
      <vt:lpstr>Count_ST_10</vt:lpstr>
      <vt:lpstr>Count_ST_2</vt:lpstr>
      <vt:lpstr>Count_ST_3</vt:lpstr>
      <vt:lpstr>Count_ST_4</vt:lpstr>
      <vt:lpstr>Count_ST_5</vt:lpstr>
      <vt:lpstr>Count_ST_6</vt:lpstr>
      <vt:lpstr>Count_ST_7</vt:lpstr>
      <vt:lpstr>Count_ST_8</vt:lpstr>
      <vt:lpstr>Count_ST_9</vt:lpstr>
      <vt:lpstr>LEIRange</vt:lpstr>
      <vt:lpstr>Collateral!Titoli_stampa</vt:lpstr>
      <vt:lpstr>'Credit Risk_IRB_a'!Titoli_stampa</vt:lpstr>
      <vt:lpstr>'Credit Risk_STA_a'!Titoli_stampa</vt:lpstr>
      <vt:lpstr>'Forborne exposures'!Titoli_stampa</vt:lpstr>
      <vt:lpstr>Liabilities!Titoli_stampa</vt:lpstr>
      <vt:lpstr>NACE!Titoli_stampa</vt:lpstr>
      <vt:lpstr>NPE!Titoli_stampa</vt:lpstr>
      <vt:lpstr>Sovereign!Titoli_stampa</vt:lpstr>
    </vt:vector>
  </TitlesOfParts>
  <Company>European Banking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erms:created xsi:type="dcterms:W3CDTF">2023-09-18T07:57:41Z</dcterms:created>
  <dcterms:modified xsi:type="dcterms:W3CDTF">2023-12-12T10:58:04Z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0x010100E589FD5FA344A046A9ADEA6C13361B31</vt:lpwstr>
  </property>
  <property fmtid="{D5CDD505-2E9C-101B-9397-08002B2CF9AE}" pid="3" name="Order">
    <vt:r8>7600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y fmtid="{D5CDD505-2E9C-101B-9397-08002B2CF9AE}" pid="12" name="MSIP_Label_5f5fe31f-9de1-4167-a753-111c0df8115f_Enabled">
    <vt:lpwstr>true</vt:lpwstr>
  </property>
  <property fmtid="{D5CDD505-2E9C-101B-9397-08002B2CF9AE}" pid="13" name="MSIP_Label_5f5fe31f-9de1-4167-a753-111c0df8115f_SetDate">
    <vt:lpwstr>2023-12-12T10:58:04Z</vt:lpwstr>
  </property>
  <property fmtid="{D5CDD505-2E9C-101B-9397-08002B2CF9AE}" pid="14" name="MSIP_Label_5f5fe31f-9de1-4167-a753-111c0df8115f_Method">
    <vt:lpwstr>Privileged</vt:lpwstr>
  </property>
  <property fmtid="{D5CDD505-2E9C-101B-9397-08002B2CF9AE}" pid="15" name="MSIP_Label_5f5fe31f-9de1-4167-a753-111c0df8115f_Name">
    <vt:lpwstr>5f5fe31f-9de1-4167-a753-111c0df8115f</vt:lpwstr>
  </property>
  <property fmtid="{D5CDD505-2E9C-101B-9397-08002B2CF9AE}" pid="16" name="MSIP_Label_5f5fe31f-9de1-4167-a753-111c0df8115f_SiteId">
    <vt:lpwstr>cc4baf00-15c9-48dd-9f59-88c98bde2be7</vt:lpwstr>
  </property>
  <property fmtid="{D5CDD505-2E9C-101B-9397-08002B2CF9AE}" pid="17" name="MSIP_Label_5f5fe31f-9de1-4167-a753-111c0df8115f_ActionId">
    <vt:lpwstr>eccfb400-7928-4c8e-a7a2-0fc26f8bc8b3</vt:lpwstr>
  </property>
  <property fmtid="{D5CDD505-2E9C-101B-9397-08002B2CF9AE}" pid="18" name="MSIP_Label_5f5fe31f-9de1-4167-a753-111c0df8115f_ContentBits">
    <vt:lpwstr>0</vt:lpwstr>
  </property>
</Properties>
</file>